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860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S487" i="1" l="1"/>
  <c r="R487" i="1"/>
  <c r="S486" i="1"/>
  <c r="R486" i="1"/>
  <c r="S485" i="1"/>
  <c r="R485" i="1"/>
  <c r="S484" i="1"/>
  <c r="R484" i="1"/>
  <c r="S483" i="1"/>
  <c r="R483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47" i="1"/>
  <c r="R447" i="1"/>
  <c r="S446" i="1"/>
  <c r="R446" i="1"/>
  <c r="S445" i="1"/>
  <c r="R445" i="1"/>
  <c r="S444" i="1"/>
  <c r="R444" i="1"/>
  <c r="R443" i="1"/>
  <c r="S443" i="1" s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R425" i="1"/>
  <c r="S425" i="1" s="1"/>
  <c r="S423" i="1" l="1"/>
  <c r="R424" i="1"/>
  <c r="R423" i="1"/>
  <c r="S421" i="1"/>
  <c r="R422" i="1"/>
  <c r="R421" i="1"/>
  <c r="S419" i="1"/>
  <c r="R420" i="1"/>
  <c r="R419" i="1"/>
  <c r="S414" i="1"/>
  <c r="R415" i="1"/>
  <c r="R414" i="1"/>
  <c r="S412" i="1"/>
  <c r="R413" i="1"/>
  <c r="R412" i="1"/>
  <c r="S410" i="1"/>
  <c r="R411" i="1"/>
  <c r="R410" i="1"/>
  <c r="S408" i="1"/>
  <c r="R409" i="1"/>
  <c r="R408" i="1"/>
  <c r="S406" i="1"/>
  <c r="R407" i="1"/>
  <c r="R406" i="1"/>
  <c r="S404" i="1"/>
  <c r="R405" i="1"/>
  <c r="R404" i="1"/>
  <c r="S402" i="1"/>
  <c r="R403" i="1"/>
  <c r="R402" i="1"/>
  <c r="S400" i="1"/>
  <c r="R401" i="1"/>
  <c r="R400" i="1"/>
  <c r="S398" i="1"/>
  <c r="R399" i="1"/>
  <c r="R398" i="1"/>
  <c r="S396" i="1"/>
  <c r="R397" i="1"/>
  <c r="R396" i="1"/>
  <c r="S394" i="1"/>
  <c r="R395" i="1"/>
  <c r="R394" i="1"/>
  <c r="S392" i="1"/>
  <c r="R393" i="1"/>
  <c r="R392" i="1"/>
  <c r="S390" i="1"/>
  <c r="R391" i="1"/>
  <c r="R390" i="1"/>
  <c r="S388" i="1"/>
  <c r="R389" i="1"/>
  <c r="R388" i="1"/>
  <c r="S387" i="1"/>
  <c r="R387" i="1"/>
  <c r="S383" i="1"/>
  <c r="R383" i="1"/>
  <c r="R382" i="1"/>
  <c r="S381" i="1"/>
  <c r="R381" i="1"/>
  <c r="S380" i="1"/>
  <c r="R380" i="1"/>
  <c r="R379" i="1"/>
  <c r="S378" i="1"/>
  <c r="R378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R367" i="1"/>
  <c r="S366" i="1"/>
  <c r="R366" i="1"/>
  <c r="S365" i="1" l="1"/>
  <c r="R365" i="1"/>
  <c r="S364" i="1"/>
  <c r="R364" i="1"/>
  <c r="S363" i="1"/>
  <c r="R363" i="1"/>
  <c r="S362" i="1"/>
  <c r="R362" i="1"/>
  <c r="R361" i="1"/>
  <c r="S361" i="1" s="1"/>
  <c r="R360" i="1"/>
  <c r="S360" i="1" s="1"/>
  <c r="R359" i="1"/>
  <c r="S359" i="1" s="1"/>
  <c r="S358" i="1"/>
  <c r="R358" i="1"/>
  <c r="S356" i="1"/>
  <c r="R357" i="1"/>
  <c r="S357" i="1" s="1"/>
  <c r="R356" i="1"/>
  <c r="R355" i="1"/>
  <c r="S355" i="1" s="1"/>
  <c r="S349" i="1"/>
  <c r="R349" i="1"/>
  <c r="S347" i="1"/>
  <c r="R347" i="1"/>
  <c r="S345" i="1"/>
  <c r="R345" i="1"/>
  <c r="S343" i="1"/>
  <c r="R343" i="1"/>
  <c r="S341" i="1"/>
  <c r="R341" i="1"/>
  <c r="S339" i="1"/>
  <c r="R339" i="1"/>
  <c r="S337" i="1"/>
  <c r="R337" i="1"/>
  <c r="S335" i="1"/>
  <c r="R335" i="1"/>
  <c r="S333" i="1"/>
  <c r="R333" i="1"/>
  <c r="S331" i="1"/>
  <c r="R331" i="1"/>
  <c r="S329" i="1"/>
  <c r="R329" i="1"/>
  <c r="S327" i="1"/>
  <c r="R327" i="1"/>
  <c r="S325" i="1"/>
  <c r="R325" i="1"/>
  <c r="S323" i="1"/>
  <c r="R323" i="1"/>
  <c r="S317" i="1" l="1"/>
  <c r="R317" i="1"/>
  <c r="S315" i="1"/>
  <c r="R315" i="1"/>
  <c r="S313" i="1"/>
  <c r="R313" i="1"/>
  <c r="S311" i="1"/>
  <c r="R311" i="1"/>
  <c r="S309" i="1"/>
  <c r="R309" i="1"/>
  <c r="S307" i="1"/>
  <c r="R307" i="1"/>
  <c r="S305" i="1"/>
  <c r="R305" i="1"/>
  <c r="S303" i="1"/>
  <c r="R303" i="1"/>
  <c r="S301" i="1"/>
  <c r="R301" i="1"/>
  <c r="S299" i="1"/>
  <c r="R299" i="1"/>
  <c r="S297" i="1"/>
  <c r="R297" i="1"/>
  <c r="S295" i="1"/>
  <c r="R295" i="1"/>
  <c r="S293" i="1"/>
  <c r="R293" i="1"/>
  <c r="S291" i="1"/>
  <c r="R291" i="1"/>
  <c r="S285" i="1"/>
  <c r="R285" i="1"/>
  <c r="S283" i="1"/>
  <c r="R283" i="1"/>
  <c r="S281" i="1"/>
  <c r="R281" i="1"/>
  <c r="S279" i="1"/>
  <c r="R279" i="1"/>
  <c r="S277" i="1"/>
  <c r="R277" i="1"/>
  <c r="S275" i="1"/>
  <c r="R275" i="1"/>
  <c r="S273" i="1"/>
  <c r="R273" i="1"/>
  <c r="S271" i="1"/>
  <c r="R271" i="1"/>
  <c r="S269" i="1"/>
  <c r="R269" i="1"/>
  <c r="S267" i="1"/>
  <c r="R267" i="1"/>
  <c r="S265" i="1"/>
  <c r="R265" i="1"/>
  <c r="S263" i="1"/>
  <c r="R263" i="1"/>
  <c r="S261" i="1"/>
  <c r="R261" i="1"/>
  <c r="S259" i="1"/>
  <c r="R259" i="1"/>
  <c r="S253" i="1"/>
  <c r="R253" i="1"/>
  <c r="S251" i="1"/>
  <c r="R251" i="1"/>
  <c r="S249" i="1"/>
  <c r="R249" i="1"/>
  <c r="S247" i="1"/>
  <c r="R247" i="1"/>
  <c r="S245" i="1"/>
  <c r="R245" i="1"/>
  <c r="S243" i="1"/>
  <c r="R243" i="1"/>
  <c r="R241" i="1" l="1"/>
  <c r="S239" i="1"/>
  <c r="R239" i="1"/>
  <c r="R237" i="1"/>
  <c r="R235" i="1"/>
  <c r="R233" i="1"/>
  <c r="R231" i="1"/>
  <c r="S231" i="1"/>
  <c r="R229" i="1"/>
  <c r="S229" i="1" s="1"/>
  <c r="R227" i="1"/>
  <c r="R222" i="1"/>
  <c r="R220" i="1"/>
  <c r="S220" i="1" s="1"/>
  <c r="R218" i="1"/>
  <c r="S216" i="1"/>
  <c r="R216" i="1"/>
  <c r="S213" i="1"/>
  <c r="R214" i="1"/>
  <c r="R213" i="1"/>
  <c r="R212" i="1" l="1"/>
  <c r="R211" i="1"/>
  <c r="S211" i="1" s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S168" i="1" s="1"/>
  <c r="R167" i="1" l="1"/>
  <c r="S167" i="1" s="1"/>
  <c r="R166" i="1"/>
  <c r="S166" i="1" s="1"/>
  <c r="R165" i="1"/>
  <c r="S165" i="1" s="1"/>
  <c r="R164" i="1"/>
  <c r="S164" i="1" s="1"/>
  <c r="R163" i="1"/>
  <c r="R162" i="1"/>
  <c r="R161" i="1"/>
  <c r="R160" i="1"/>
  <c r="R158" i="1"/>
  <c r="S158" i="1" s="1"/>
  <c r="R152" i="1"/>
  <c r="S152" i="1" s="1"/>
  <c r="R150" i="1"/>
  <c r="S150" i="1" s="1"/>
  <c r="R148" i="1"/>
  <c r="S148" i="1" s="1"/>
  <c r="R146" i="1"/>
  <c r="S146" i="1" s="1"/>
  <c r="R144" i="1"/>
  <c r="S144" i="1" s="1"/>
  <c r="R142" i="1"/>
  <c r="S142" i="1" s="1"/>
  <c r="R140" i="1"/>
  <c r="S140" i="1" s="1"/>
  <c r="R138" i="1"/>
  <c r="S138" i="1" s="1"/>
  <c r="R136" i="1"/>
  <c r="S136" i="1" s="1"/>
  <c r="R134" i="1"/>
  <c r="S134" i="1" s="1"/>
  <c r="R132" i="1"/>
  <c r="S132" i="1" s="1"/>
  <c r="R130" i="1"/>
  <c r="S130" i="1" s="1"/>
  <c r="R128" i="1"/>
  <c r="S128" i="1" s="1"/>
  <c r="R126" i="1"/>
  <c r="S126" i="1" s="1"/>
  <c r="R120" i="1"/>
  <c r="S120" i="1" s="1"/>
  <c r="R118" i="1"/>
  <c r="S118" i="1" s="1"/>
  <c r="R116" i="1"/>
  <c r="S116" i="1" s="1"/>
  <c r="R114" i="1"/>
  <c r="S114" i="1" s="1"/>
  <c r="R112" i="1"/>
  <c r="S112" i="1" s="1"/>
  <c r="R110" i="1"/>
  <c r="S110" i="1" s="1"/>
  <c r="R108" i="1"/>
  <c r="S108" i="1" s="1"/>
  <c r="R106" i="1"/>
  <c r="S106" i="1" s="1"/>
  <c r="R104" i="1"/>
  <c r="S104" i="1" s="1"/>
  <c r="R102" i="1"/>
  <c r="S102" i="1" s="1"/>
  <c r="R100" i="1"/>
  <c r="S100" i="1" s="1"/>
  <c r="R98" i="1"/>
  <c r="S98" i="1" s="1"/>
  <c r="R96" i="1"/>
  <c r="S96" i="1" s="1"/>
  <c r="R94" i="1"/>
  <c r="S94" i="1" s="1"/>
  <c r="R88" i="1"/>
  <c r="S88" i="1" s="1"/>
  <c r="R86" i="1"/>
  <c r="S86" i="1" s="1"/>
  <c r="R84" i="1"/>
  <c r="S84" i="1" s="1"/>
  <c r="R82" i="1"/>
  <c r="S82" i="1" s="1"/>
  <c r="R80" i="1"/>
  <c r="S80" i="1" s="1"/>
  <c r="R78" i="1"/>
  <c r="S78" i="1" s="1"/>
  <c r="R76" i="1"/>
  <c r="S76" i="1" s="1"/>
  <c r="R74" i="1"/>
  <c r="S74" i="1" s="1"/>
  <c r="R72" i="1"/>
  <c r="S72" i="1" s="1"/>
  <c r="R70" i="1"/>
  <c r="S70" i="1" s="1"/>
  <c r="R68" i="1"/>
  <c r="S68" i="1" s="1"/>
  <c r="R66" i="1"/>
  <c r="S66" i="1" s="1"/>
  <c r="R64" i="1"/>
  <c r="S64" i="1" s="1"/>
  <c r="R58" i="1" l="1"/>
  <c r="R56" i="1"/>
  <c r="R54" i="1"/>
  <c r="R52" i="1"/>
  <c r="R50" i="1"/>
  <c r="R48" i="1"/>
  <c r="R46" i="1"/>
  <c r="R44" i="1"/>
  <c r="R42" i="1"/>
  <c r="R40" i="1"/>
  <c r="R38" i="1"/>
  <c r="R36" i="1"/>
  <c r="R34" i="1"/>
  <c r="R32" i="1"/>
  <c r="R30" i="1"/>
  <c r="R28" i="1"/>
  <c r="R26" i="1"/>
  <c r="R23" i="1"/>
  <c r="R21" i="1"/>
  <c r="R19" i="1"/>
  <c r="R17" i="1"/>
  <c r="R15" i="1"/>
  <c r="R13" i="1"/>
  <c r="R10" i="1"/>
  <c r="R7" i="1"/>
</calcChain>
</file>

<file path=xl/sharedStrings.xml><?xml version="1.0" encoding="utf-8"?>
<sst xmlns="http://schemas.openxmlformats.org/spreadsheetml/2006/main" count="1042" uniqueCount="288">
  <si>
    <t>Gobernación del Caaguazú</t>
  </si>
  <si>
    <t>Orden Nº</t>
  </si>
  <si>
    <t>C.I.Nº</t>
  </si>
  <si>
    <t>Nombre y Apellidos</t>
  </si>
  <si>
    <t>Concepto</t>
  </si>
  <si>
    <t>Denominación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</si>
  <si>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</si>
  <si>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</si>
  <si>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</si>
  <si>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</si>
  <si>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</si>
  <si>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</si>
  <si>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</si>
  <si>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</si>
  <si>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</si>
  <si>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>Octubre</t>
  </si>
  <si>
    <t>Noviembre</t>
  </si>
  <si>
    <t>Diciembre</t>
  </si>
  <si>
    <t>Aguinaldo 2018</t>
  </si>
  <si>
    <t>Total General</t>
  </si>
  <si>
    <t>Planilla General de Pagos - Correspondiente al Ejercicio Fiscal 2018</t>
  </si>
  <si>
    <t>Alejo Ríos Medina</t>
  </si>
  <si>
    <t>Sueldo</t>
  </si>
  <si>
    <t>Gasto de Representación</t>
  </si>
  <si>
    <t>Seguro Medico</t>
  </si>
  <si>
    <t>Leonida Lucia Burgos</t>
  </si>
  <si>
    <t>Walter Ramón Cáceres Aguilera</t>
  </si>
  <si>
    <t>Victor Luis Mendieta Mernes</t>
  </si>
  <si>
    <t>Francisco Rene Avalos Aldama</t>
  </si>
  <si>
    <t>Elida Rios Nuñez</t>
  </si>
  <si>
    <t>NILDA ESTELA GALEANO VILLASBOA</t>
  </si>
  <si>
    <t>SILVIO RIVEROS NUÑEZ</t>
  </si>
  <si>
    <t>MARCIAL CARDOZO JIMENEZ</t>
  </si>
  <si>
    <t>NANCI RAQUEL CORONEL DE BRITEZ</t>
  </si>
  <si>
    <t>CARLOS ANTONIO BENITEZ BOVEDA</t>
  </si>
  <si>
    <t>JUSTO DANIEL OVELAR DURE</t>
  </si>
  <si>
    <t>SONIA MOLINAS FERREIRA</t>
  </si>
  <si>
    <t>OSVALDO CARDOZO PAREDES</t>
  </si>
  <si>
    <t>RONEY JOEL VALDEZ GONZALEZ</t>
  </si>
  <si>
    <t>DAISY MAGDALENA GUZMAN MENDOZA</t>
  </si>
  <si>
    <t>ALDO ROJAS BARRIOS</t>
  </si>
  <si>
    <t>NORA OVELAR DURE</t>
  </si>
  <si>
    <t>HERMINIO FLEITAS</t>
  </si>
  <si>
    <t>RAUL VAZQUEZ BRITEZ</t>
  </si>
  <si>
    <t>LAURA JANICE INVERNIZZI PRATS</t>
  </si>
  <si>
    <t>LESLIE DANIEL ROTELA ARECO</t>
  </si>
  <si>
    <t>WALTER RAMON AMARILLA IRALA</t>
  </si>
  <si>
    <t>RODOLFO GONZALEZ BENITEZ</t>
  </si>
  <si>
    <t>EDELMIRA ELIZABETH SANTACRUZ</t>
  </si>
  <si>
    <t>SONIA ELIZABETH ALDAMA ANTUNEZ</t>
  </si>
  <si>
    <t>BLAS AGUSTIN ROJAS CRISTALDO</t>
  </si>
  <si>
    <t>ROLANDO ENRIQUE MERNES VERA</t>
  </si>
  <si>
    <t>CALUDIA RIMINIS AREVALOS APONTE</t>
  </si>
  <si>
    <t>RAUL ANTONIO JARA ENRIQUEZ</t>
  </si>
  <si>
    <t>CARLOS JAVIER SALINAS SANCHEZ</t>
  </si>
  <si>
    <t>DENI GASPAR PORTILLO ECHEVERRIA</t>
  </si>
  <si>
    <t>GUSTAVO GUILLERMO PATTENDEN</t>
  </si>
  <si>
    <t>ESTEBAN RODRIGO FLORENCIO</t>
  </si>
  <si>
    <t>DIOSNEL SAUCEDO AQUINO</t>
  </si>
  <si>
    <t>GISSELA TOLEDO BENITEZ</t>
  </si>
  <si>
    <t>DILIA ELIZABETH BRITOS CESPEDES</t>
  </si>
  <si>
    <t>JORGE ANTONIO SACHELARIDI</t>
  </si>
  <si>
    <t>REINALDA FLEITAS SALINAS</t>
  </si>
  <si>
    <t>FATIMA ANTONELA RECALDE ESCOBAR</t>
  </si>
  <si>
    <t>LUCIA RUBALI FILIPPINI</t>
  </si>
  <si>
    <t>CELSO DAVALOS BOGADO</t>
  </si>
  <si>
    <t>GLADYS ELENA ALMANDO DE CUEVAS</t>
  </si>
  <si>
    <t>ROCIO ELIZABETH LOPEZ CONTRERA</t>
  </si>
  <si>
    <t>BARBARA EPIFANIA MACEDO</t>
  </si>
  <si>
    <t>ILSON GONZALEZ DUARTE</t>
  </si>
  <si>
    <t>LUZ MARIA DOLORES OLMEDO</t>
  </si>
  <si>
    <t>DAISY JANINA FERREIRA</t>
  </si>
  <si>
    <t>ADELA TORALES RICARDO</t>
  </si>
  <si>
    <t>GERALDINA PERALTA DE BENITEZ</t>
  </si>
  <si>
    <t>DOEL AROMA TORRES</t>
  </si>
  <si>
    <t>PEDRO EMMANUEL SANABRIA FIGUEREDO</t>
  </si>
  <si>
    <t>260.00</t>
  </si>
  <si>
    <t>BLAS EVER MALDONADO PAREDES</t>
  </si>
  <si>
    <t>LIDER JAVIER MARTINEZ ARIAS</t>
  </si>
  <si>
    <t>GUSTAVO BERNAL CRISTALDO</t>
  </si>
  <si>
    <t>CRISTIAN ALDAMA BENITEZ</t>
  </si>
  <si>
    <t>LAURA BEATRIZ INSAURRALDE</t>
  </si>
  <si>
    <t>LIMPIA CONCEPCION ZARAGOZA</t>
  </si>
  <si>
    <t>LUZ VANESSA LOPEZ</t>
  </si>
  <si>
    <t>ANCHI MARIA BARRIOS BENITEZ</t>
  </si>
  <si>
    <t>JORGE RAMON ORUE</t>
  </si>
  <si>
    <t>LUZ MARIAN BENITEZ FALCON</t>
  </si>
  <si>
    <t>WILMA ZARATE VERA</t>
  </si>
  <si>
    <t>OSCAR SANTACRUZ</t>
  </si>
  <si>
    <t>NELSON SANTACRUZ</t>
  </si>
  <si>
    <t>DANIEL COLMAN</t>
  </si>
  <si>
    <t>HERNAN RAMON RAMOA</t>
  </si>
  <si>
    <t>MARIO RAMON CANDIA</t>
  </si>
  <si>
    <t>CAYO CARDOZO CANDIA</t>
  </si>
  <si>
    <t>Honorarios</t>
  </si>
  <si>
    <t>MERCEDES FABIOLA NUÑEZ</t>
  </si>
  <si>
    <t>LUIS PORTILLO MERCADO</t>
  </si>
  <si>
    <t>MARLENE GUILLEN ARANDA</t>
  </si>
  <si>
    <t>HECTOR ALFREDO RENHFELDT</t>
  </si>
  <si>
    <t>HERMINIO DUARTE CASCO</t>
  </si>
  <si>
    <t>MEDARDO BOGADO</t>
  </si>
  <si>
    <t>FANI MARLENE ALONSO</t>
  </si>
  <si>
    <t>JUAN RAMON COHENE</t>
  </si>
  <si>
    <t>OSCAR ANTONIO JIMENEZ JARA</t>
  </si>
  <si>
    <t>Gastos de Repres.</t>
  </si>
  <si>
    <t>PERAZU ALFONZO AVALOS</t>
  </si>
  <si>
    <t>GUSTAVO WALTER FERREIRA</t>
  </si>
  <si>
    <t>VICENTA CANO RAMIREZ</t>
  </si>
  <si>
    <t>CARLOS JAVIER GODOY FARIÑA</t>
  </si>
  <si>
    <t>NELSON NAVARRO ALFONSO</t>
  </si>
  <si>
    <t>JOSE SEBASTIAN BURRO</t>
  </si>
  <si>
    <t>RAMON SABINO OVELAR</t>
  </si>
  <si>
    <t>NATHALIA BENITEZ LOPEZ</t>
  </si>
  <si>
    <t>CESAR BRITEZ AMARILLA</t>
  </si>
  <si>
    <t>NELSON GODOY ROMERO</t>
  </si>
  <si>
    <t>BREINNEER MILCIADES MEDINA</t>
  </si>
  <si>
    <t>RUBEN VAZQUEZ BRITEZ</t>
  </si>
  <si>
    <t>ELADIO GABRIEL GONZALEZ</t>
  </si>
  <si>
    <t>MARGARITA FERREIRA GONZALEZ</t>
  </si>
  <si>
    <t>FAVIO ROJAS JARA</t>
  </si>
  <si>
    <t>AMADO BENJAMIN ALVARENGA</t>
  </si>
  <si>
    <t>MILCIADES RUBEN ESPINOLA ROMERO</t>
  </si>
  <si>
    <t>VICTOR  AQUINO ALVARENGA</t>
  </si>
  <si>
    <t>ZUNILDA ESPERANZA LOPEZ DE CORONEL</t>
  </si>
  <si>
    <t>MILCIADES RAMON PANIAGUA</t>
  </si>
  <si>
    <t>ELIODORO GIMENEZ</t>
  </si>
  <si>
    <t>FRANCISCO JAVIER RAMOA</t>
  </si>
  <si>
    <t>CARLOS ALBERTO LUGO OCAMPO</t>
  </si>
  <si>
    <t>CARLOS HERNAN DOMINGUEZ</t>
  </si>
  <si>
    <t>FREDY ANDRES GUILLEN GONZALEZ</t>
  </si>
  <si>
    <t>RAUL EDUARDO VERA</t>
  </si>
  <si>
    <t>LUIS JAVIER RUIZ DIAZ</t>
  </si>
  <si>
    <t>ANTOLIANO COHENE CUENCA</t>
  </si>
  <si>
    <t>LUIS ROLANDO PORTILLO</t>
  </si>
  <si>
    <t>HUGO GODOY</t>
  </si>
  <si>
    <t>FLAVIANO CORONEL</t>
  </si>
  <si>
    <t>LORENZO GIMENEZ</t>
  </si>
  <si>
    <t>HECTOR AMADO FILIPPINI</t>
  </si>
  <si>
    <t>VICTOR RAUL FILARTIGA</t>
  </si>
  <si>
    <t>IDALINA CABAÑA GONZALEZ</t>
  </si>
  <si>
    <t>LORENA FERREIRA ALVAREZ</t>
  </si>
  <si>
    <t>CARLOS RUIZ DIAZ</t>
  </si>
  <si>
    <t>SONIA TERESA MALDONADO BATTE</t>
  </si>
  <si>
    <t>CINTHIA ELIZABETH CENTURION</t>
  </si>
  <si>
    <t>FABIOLA ORTIZ CACERES</t>
  </si>
  <si>
    <t>VICTOR ARMOA ESCOBAR</t>
  </si>
  <si>
    <t>MARIA SOLEDAD MENDOZA FLECHA</t>
  </si>
  <si>
    <t>CELIA CACERES</t>
  </si>
  <si>
    <t>EMILIO ARIEL CACERES</t>
  </si>
  <si>
    <t>ALEXIS DANIEL CACERES</t>
  </si>
  <si>
    <t>ANTONIO VAZQUEZ</t>
  </si>
  <si>
    <t>MIGUEL ANGEL ARCE LOPEZ</t>
  </si>
  <si>
    <t>YANINA CASTELLANO</t>
  </si>
  <si>
    <t>CARLOS GABRIEL CORONEL</t>
  </si>
  <si>
    <t>ANA LIZ ROJAS GAMARRA</t>
  </si>
  <si>
    <t>MARIA AURELIA PERALTA</t>
  </si>
  <si>
    <t>GUSTAVO MENDOZA</t>
  </si>
  <si>
    <t>ALDO TORALES</t>
  </si>
  <si>
    <t>MELINDA ELIZABETH GARCETE CARDOZO</t>
  </si>
  <si>
    <t>LIZ FABIOLA GONZALEZ</t>
  </si>
  <si>
    <t>BASILIO E. SAMUDIO RUIZ DIAZ</t>
  </si>
  <si>
    <t>RUTH VILLABA DE CAMPUZANO</t>
  </si>
  <si>
    <t>VICTOR FERREIRA CUENCA</t>
  </si>
  <si>
    <t>LUCIANO GODOY</t>
  </si>
  <si>
    <t>ELIAS DA SILVA</t>
  </si>
  <si>
    <t>ALMA RIVAS ORTIZ</t>
  </si>
  <si>
    <t>LEONARDO GONZALEZ</t>
  </si>
  <si>
    <t>CLAUDELINA ORTELLADO</t>
  </si>
  <si>
    <t>IRMA TROCHE</t>
  </si>
  <si>
    <t>NELSON GONZALEZ GIMENEZ</t>
  </si>
  <si>
    <t>SUSANA DIAZ GIMENEZ</t>
  </si>
  <si>
    <t>DERLIS GABRIEL FRANCO COHENE</t>
  </si>
  <si>
    <t>PEDRO RAMON SERRAN CABALLERO</t>
  </si>
  <si>
    <t>NELSON ANSELMO GONZALEZ</t>
  </si>
  <si>
    <t>LUCIO CARDOZO FERNANDEZ</t>
  </si>
  <si>
    <t>BLANCA VARGAS MARTINEZ</t>
  </si>
  <si>
    <t>JULIANO RAMON ZARACHO</t>
  </si>
  <si>
    <t>LIZ MARLENE BENITEZ PORTILLO</t>
  </si>
  <si>
    <t>FABIO CANDIA</t>
  </si>
  <si>
    <t>IRMA BARRETO GONZALEZ</t>
  </si>
  <si>
    <t>GRISELDA GIMENEZ</t>
  </si>
  <si>
    <t>LUIS PALACIOS</t>
  </si>
  <si>
    <t>BETANIA RODRIGUEZ</t>
  </si>
  <si>
    <t>ROOSBEL ROJAS</t>
  </si>
  <si>
    <t>RITA MALDONADO</t>
  </si>
  <si>
    <t>ISIDRO RAMON CARDOZO ESPINOZA</t>
  </si>
  <si>
    <t>JORGE ANTONIO LEZCANO CABALLERO</t>
  </si>
  <si>
    <t>NOELIA SOLEDAD LOPEZ MARTINEZ</t>
  </si>
  <si>
    <t>MARCOS GABRIEL MORALES ALFONZO</t>
  </si>
  <si>
    <t>DERLIS ARIEL RAMIREZ OJEDA</t>
  </si>
  <si>
    <t>CELSO SANABRIA VELAZQUEZ</t>
  </si>
  <si>
    <t>NIDIA MARLENE ARCE ROLON</t>
  </si>
  <si>
    <t>RICARDO PORTILLO</t>
  </si>
  <si>
    <t>SONIA MARIA OVELAR ROLON</t>
  </si>
  <si>
    <t>JESUS CARLOS CORONEL</t>
  </si>
  <si>
    <t>Honorario</t>
  </si>
  <si>
    <t>JERONIMO CANCIO  MALDONADO</t>
  </si>
  <si>
    <t>SIMON ALFREDO BIANCIOTO RAMOS</t>
  </si>
  <si>
    <t>MARCOS ROMERO</t>
  </si>
  <si>
    <t>SAUL ESQUIVEL MEZA</t>
  </si>
  <si>
    <t>DANIEL ESTIGARRIBIA</t>
  </si>
  <si>
    <t>PEDRO LEZCANO</t>
  </si>
  <si>
    <t>EMIGDIO CENTURION RECALDE</t>
  </si>
  <si>
    <t>JUANA DAVALOS GOMEZ</t>
  </si>
  <si>
    <t>ROLANDO BENITO GAONA</t>
  </si>
  <si>
    <t>RAMON ELIZANDRO MALDONADO VERA</t>
  </si>
  <si>
    <t>CRISTIAN ZORRILLA</t>
  </si>
  <si>
    <t>MIGUEL RODRIGUEZ</t>
  </si>
  <si>
    <t>ISAAC PORTILLO</t>
  </si>
  <si>
    <t>LIZ ANTONIA GOMEZ</t>
  </si>
  <si>
    <t>HERNAN ROMERO</t>
  </si>
  <si>
    <t>NESTOR BENITEZ</t>
  </si>
  <si>
    <t>ALFREDO SANTACRUZ</t>
  </si>
  <si>
    <t>ARIEL TORALES MARTINEZ</t>
  </si>
  <si>
    <t>BLANCA ALDERETE</t>
  </si>
  <si>
    <t>SEVERO JOSE RIOS NUÑEZ</t>
  </si>
  <si>
    <t>ELEUTERIO ISMAEL MORALES VALLEJOS</t>
  </si>
  <si>
    <t>DENIS AMERICO GODOY GIMENEZ</t>
  </si>
  <si>
    <t>FANNI MARLENE ALONSO DE CESPEDES</t>
  </si>
  <si>
    <t>HUGO RAMON ARCE</t>
  </si>
  <si>
    <t>CARLOS RAMON CORONEL BENITEZ</t>
  </si>
  <si>
    <t>HECTOR RAFAEL FLECHA</t>
  </si>
  <si>
    <t>ELVIO RAMON DAVALOS VELAZQUEZ</t>
  </si>
  <si>
    <t>HUGO AURELIANO FILIPPINI AGUILERA</t>
  </si>
  <si>
    <t>CESAR GUERRERO PORTILLO</t>
  </si>
  <si>
    <t>AGUSTIN OLMEDO SORIA</t>
  </si>
  <si>
    <t>JUAN RAMON MENDEZ</t>
  </si>
  <si>
    <t>FRANCISCO BENICIIO SALMENA ESPINOSA</t>
  </si>
  <si>
    <t>OLGA DIONISIA RECALDE ROSALES</t>
  </si>
  <si>
    <t>ELIODORO GIMENEZ MELGAREJO</t>
  </si>
  <si>
    <t>JUAN RAMON COHENE ACUÑA</t>
  </si>
  <si>
    <t>PEDRO GIMENEZ GONZALEZ</t>
  </si>
  <si>
    <t>ELADIO HUESPED AGUILAR</t>
  </si>
  <si>
    <t>NELSON ROLANDO BARRETO</t>
  </si>
  <si>
    <t>CARLOS CESAR MONGES TOLEDO</t>
  </si>
  <si>
    <t>DAVID PERALTA</t>
  </si>
  <si>
    <t>CARLOS VILLALBA</t>
  </si>
  <si>
    <t>FELIX ERNESTO IRALA MENDOZA</t>
  </si>
  <si>
    <t>JOEL MARTINEZ GIMENEZ</t>
  </si>
  <si>
    <t>AURELIO MENDOZA</t>
  </si>
  <si>
    <t>ISABELINO BAREIRO GUERREÑO</t>
  </si>
  <si>
    <t>JULIO SAMUDIO</t>
  </si>
  <si>
    <t>CLEMENTINO RECALDE</t>
  </si>
  <si>
    <t>ANTONIO RECALDE</t>
  </si>
  <si>
    <t>VIRGILIO TORRES</t>
  </si>
  <si>
    <t>CARMEN CONCEPCION GAYOSO</t>
  </si>
  <si>
    <t>KARINA ANDREA LEIVA</t>
  </si>
  <si>
    <t>CARMELO ROMERO</t>
  </si>
  <si>
    <t>NESTOR VILLALBA</t>
  </si>
  <si>
    <t>CELSO GONZALEZ</t>
  </si>
  <si>
    <t>YNOSENCIO RAMON AGUAYO</t>
  </si>
  <si>
    <t>EVAN VELAZQUEZ</t>
  </si>
  <si>
    <t>MARIA VIRGINIA GOMEZ</t>
  </si>
  <si>
    <t>ESTELA MARGARITA GONZALEZ</t>
  </si>
  <si>
    <t>IDELIN PAEZ DRAKEFORD</t>
  </si>
  <si>
    <t>ROMUALDO BOGADO QUIÑONEZ</t>
  </si>
  <si>
    <t>ANIBAL ROTELA CRISTALDO</t>
  </si>
  <si>
    <t>ZUZANA ADOLFINA CACERES</t>
  </si>
  <si>
    <t>LOURDES MARIZA VILLALBA</t>
  </si>
  <si>
    <t>LUCIO ALBERTO GAMARRA</t>
  </si>
  <si>
    <t>ELIGIO MANUEL SOLIS</t>
  </si>
  <si>
    <t>CARLOS HERNAN VELAZQQUEZ</t>
  </si>
  <si>
    <t>JORGE VIRGINIO ROLON PEREZ</t>
  </si>
  <si>
    <t>GRACIELA GIMENEZ</t>
  </si>
  <si>
    <t>DAYANA FULGENCIA MEDINA</t>
  </si>
  <si>
    <t>MARIANA BEATRIZ GONZALEZ</t>
  </si>
  <si>
    <t>MARTHA CAROLINA RIOS GALLARDO</t>
  </si>
  <si>
    <t>JOSE MARIA GONZALEZ</t>
  </si>
  <si>
    <t>TANIA TERESA MEDINA LOPEZ</t>
  </si>
  <si>
    <t>VICENTE BARRIOS CABRAL</t>
  </si>
  <si>
    <t>LEONARDO GARCETE</t>
  </si>
  <si>
    <t>BERNARDO AVALOS GONZALEZ</t>
  </si>
  <si>
    <t>FULVIO AQUINO</t>
  </si>
  <si>
    <t>MARIA FELICITA BENITEZ</t>
  </si>
  <si>
    <t>VALERIA BEATRIZ CASTILLO MOREL</t>
  </si>
  <si>
    <t>LIBRADA PANIAGUA OJEDA</t>
  </si>
  <si>
    <t>LETICIA FERNANDEZ ALFONZO</t>
  </si>
  <si>
    <t>GLADYS GALEANO</t>
  </si>
  <si>
    <t>AMELIO SANABRIA</t>
  </si>
  <si>
    <t>LUCIO BRITEZ</t>
  </si>
  <si>
    <t>FATIMA FLECHA</t>
  </si>
  <si>
    <t>DANIA MOLINAS GAMARRA</t>
  </si>
  <si>
    <t>RAMON VILLAR</t>
  </si>
  <si>
    <t>LUCIO GIMENEZ</t>
  </si>
  <si>
    <t>HERNAN PORTILLO</t>
  </si>
  <si>
    <t>CARLOS ELIZAUR LOPEZ</t>
  </si>
  <si>
    <t>ERMELINDA GUERRERO</t>
  </si>
  <si>
    <t>MARCOS CACERES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</si>
</sst>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0" fillId="0" borderId="2" xfId="0" applyBorder="1"/>
    <xf numFmtId="3" fontId="0" fillId="0" borderId="2" xfId="0" applyNumberFormat="1" applyBorder="1"/>
    <xf numFmtId="3" fontId="0" fillId="2" borderId="2" xfId="0" applyNumberFormat="1" applyFont="1" applyFill="1" applyBorder="1"/>
    <xf numFmtId="3" fontId="2" fillId="2" borderId="2" xfId="0" applyNumberFormat="1" applyFont="1" applyFill="1" applyBorder="1"/>
    <xf numFmtId="3" fontId="0" fillId="0" borderId="2" xfId="0" applyNumberFormat="1" applyFill="1" applyBorder="1" applyAlignment="1">
      <alignment horizontal="center"/>
    </xf>
    <xf numFmtId="3" fontId="3" fillId="2" borderId="2" xfId="0" applyNumberFormat="1" applyFont="1" applyFill="1" applyBorder="1"/>
    <xf numFmtId="0" fontId="0" fillId="0" borderId="3" xfId="0" applyBorder="1"/>
    <xf numFmtId="3" fontId="0" fillId="0" borderId="3" xfId="0" applyNumberFormat="1" applyBorder="1"/>
    <xf numFmtId="0" fontId="0" fillId="0" borderId="2" xfId="0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right"/>
    </xf>
    <xf numFmtId="164" fontId="0" fillId="2" borderId="2" xfId="1" applyNumberFormat="1" applyFont="1" applyFill="1" applyBorder="1"/>
    <xf numFmtId="0" fontId="0" fillId="0" borderId="2" xfId="0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right" wrapText="1"/>
    </xf>
    <xf numFmtId="3" fontId="0" fillId="2" borderId="2" xfId="0" applyNumberFormat="1" applyFont="1" applyFill="1" applyBorder="1" applyAlignment="1">
      <alignment horizontal="left" wrapText="1"/>
    </xf>
    <xf numFmtId="3" fontId="0" fillId="2" borderId="4" xfId="0" applyNumberFormat="1" applyFont="1" applyFill="1" applyBorder="1" applyAlignment="1">
      <alignment horizontal="right"/>
    </xf>
    <xf numFmtId="3" fontId="5" fillId="2" borderId="4" xfId="0" applyNumberFormat="1" applyFont="1" applyFill="1" applyBorder="1"/>
    <xf numFmtId="3" fontId="0" fillId="2" borderId="4" xfId="0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2" xfId="0" applyNumberFormat="1" applyBorder="1"/>
    <xf numFmtId="3" fontId="2" fillId="2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3" fontId="2" fillId="2" borderId="2" xfId="2" applyNumberFormat="1" applyFont="1" applyFill="1" applyBorder="1"/>
    <xf numFmtId="3" fontId="7" fillId="2" borderId="2" xfId="0" applyNumberFormat="1" applyFont="1" applyFill="1" applyBorder="1"/>
    <xf numFmtId="3" fontId="0" fillId="0" borderId="2" xfId="0" applyNumberFormat="1" applyFont="1" applyBorder="1"/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76200</xdr:rowOff>
    </xdr:from>
    <xdr:to>
      <xdr:col>4</xdr:col>
      <xdr:colOff>1165225</xdr:colOff>
      <xdr:row>0</xdr:row>
      <xdr:rowOff>771525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762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0</xdr:row>
      <xdr:rowOff>95251</xdr:rowOff>
    </xdr:from>
    <xdr:to>
      <xdr:col>11</xdr:col>
      <xdr:colOff>768350</xdr:colOff>
      <xdr:row>0</xdr:row>
      <xdr:rowOff>779641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952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60</xdr:row>
      <xdr:rowOff>76200</xdr:rowOff>
    </xdr:from>
    <xdr:to>
      <xdr:col>4</xdr:col>
      <xdr:colOff>1165225</xdr:colOff>
      <xdr:row>60</xdr:row>
      <xdr:rowOff>771525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62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148905</xdr:colOff>
      <xdr:row>60</xdr:row>
      <xdr:rowOff>107951</xdr:rowOff>
    </xdr:from>
    <xdr:to>
      <xdr:col>12</xdr:col>
      <xdr:colOff>44450</xdr:colOff>
      <xdr:row>60</xdr:row>
      <xdr:rowOff>792341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8905" y="126301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90</xdr:row>
      <xdr:rowOff>76200</xdr:rowOff>
    </xdr:from>
    <xdr:to>
      <xdr:col>4</xdr:col>
      <xdr:colOff>1165225</xdr:colOff>
      <xdr:row>91</xdr:row>
      <xdr:rowOff>174625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62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90</xdr:row>
      <xdr:rowOff>95251</xdr:rowOff>
    </xdr:from>
    <xdr:to>
      <xdr:col>11</xdr:col>
      <xdr:colOff>768350</xdr:colOff>
      <xdr:row>91</xdr:row>
      <xdr:rowOff>182741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952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122</xdr:row>
      <xdr:rowOff>76200</xdr:rowOff>
    </xdr:from>
    <xdr:to>
      <xdr:col>4</xdr:col>
      <xdr:colOff>1165225</xdr:colOff>
      <xdr:row>123</xdr:row>
      <xdr:rowOff>174625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189357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122</xdr:row>
      <xdr:rowOff>95251</xdr:rowOff>
    </xdr:from>
    <xdr:to>
      <xdr:col>11</xdr:col>
      <xdr:colOff>768350</xdr:colOff>
      <xdr:row>123</xdr:row>
      <xdr:rowOff>182741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189547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154</xdr:row>
      <xdr:rowOff>76200</xdr:rowOff>
    </xdr:from>
    <xdr:to>
      <xdr:col>4</xdr:col>
      <xdr:colOff>1165225</xdr:colOff>
      <xdr:row>155</xdr:row>
      <xdr:rowOff>174625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254381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154</xdr:row>
      <xdr:rowOff>95251</xdr:rowOff>
    </xdr:from>
    <xdr:to>
      <xdr:col>11</xdr:col>
      <xdr:colOff>768350</xdr:colOff>
      <xdr:row>155</xdr:row>
      <xdr:rowOff>182741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254571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223</xdr:row>
      <xdr:rowOff>76200</xdr:rowOff>
    </xdr:from>
    <xdr:to>
      <xdr:col>4</xdr:col>
      <xdr:colOff>1165225</xdr:colOff>
      <xdr:row>224</xdr:row>
      <xdr:rowOff>174625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319405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223</xdr:row>
      <xdr:rowOff>95251</xdr:rowOff>
    </xdr:from>
    <xdr:to>
      <xdr:col>11</xdr:col>
      <xdr:colOff>768350</xdr:colOff>
      <xdr:row>224</xdr:row>
      <xdr:rowOff>182741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319595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255</xdr:row>
      <xdr:rowOff>76200</xdr:rowOff>
    </xdr:from>
    <xdr:to>
      <xdr:col>4</xdr:col>
      <xdr:colOff>1165225</xdr:colOff>
      <xdr:row>256</xdr:row>
      <xdr:rowOff>174625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319405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255</xdr:row>
      <xdr:rowOff>95251</xdr:rowOff>
    </xdr:from>
    <xdr:to>
      <xdr:col>11</xdr:col>
      <xdr:colOff>768350</xdr:colOff>
      <xdr:row>256</xdr:row>
      <xdr:rowOff>182741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319595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287</xdr:row>
      <xdr:rowOff>76200</xdr:rowOff>
    </xdr:from>
    <xdr:to>
      <xdr:col>4</xdr:col>
      <xdr:colOff>1165225</xdr:colOff>
      <xdr:row>288</xdr:row>
      <xdr:rowOff>174625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319405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287</xdr:row>
      <xdr:rowOff>95251</xdr:rowOff>
    </xdr:from>
    <xdr:to>
      <xdr:col>11</xdr:col>
      <xdr:colOff>768350</xdr:colOff>
      <xdr:row>288</xdr:row>
      <xdr:rowOff>182741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319595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319</xdr:row>
      <xdr:rowOff>76200</xdr:rowOff>
    </xdr:from>
    <xdr:to>
      <xdr:col>4</xdr:col>
      <xdr:colOff>1165225</xdr:colOff>
      <xdr:row>320</xdr:row>
      <xdr:rowOff>174625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319405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319</xdr:row>
      <xdr:rowOff>95251</xdr:rowOff>
    </xdr:from>
    <xdr:to>
      <xdr:col>11</xdr:col>
      <xdr:colOff>768350</xdr:colOff>
      <xdr:row>320</xdr:row>
      <xdr:rowOff>182741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319595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351</xdr:row>
      <xdr:rowOff>76200</xdr:rowOff>
    </xdr:from>
    <xdr:to>
      <xdr:col>4</xdr:col>
      <xdr:colOff>1165225</xdr:colOff>
      <xdr:row>352</xdr:row>
      <xdr:rowOff>174625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319405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351</xdr:row>
      <xdr:rowOff>95251</xdr:rowOff>
    </xdr:from>
    <xdr:to>
      <xdr:col>11</xdr:col>
      <xdr:colOff>768350</xdr:colOff>
      <xdr:row>352</xdr:row>
      <xdr:rowOff>182741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319595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383</xdr:row>
      <xdr:rowOff>76200</xdr:rowOff>
    </xdr:from>
    <xdr:to>
      <xdr:col>4</xdr:col>
      <xdr:colOff>1165225</xdr:colOff>
      <xdr:row>384</xdr:row>
      <xdr:rowOff>174625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383</xdr:row>
      <xdr:rowOff>95251</xdr:rowOff>
    </xdr:from>
    <xdr:to>
      <xdr:col>11</xdr:col>
      <xdr:colOff>768350</xdr:colOff>
      <xdr:row>384</xdr:row>
      <xdr:rowOff>182741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415</xdr:row>
      <xdr:rowOff>76200</xdr:rowOff>
    </xdr:from>
    <xdr:to>
      <xdr:col>4</xdr:col>
      <xdr:colOff>1165225</xdr:colOff>
      <xdr:row>416</xdr:row>
      <xdr:rowOff>174625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415</xdr:row>
      <xdr:rowOff>95251</xdr:rowOff>
    </xdr:from>
    <xdr:to>
      <xdr:col>11</xdr:col>
      <xdr:colOff>768350</xdr:colOff>
      <xdr:row>416</xdr:row>
      <xdr:rowOff>182741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447</xdr:row>
      <xdr:rowOff>76200</xdr:rowOff>
    </xdr:from>
    <xdr:to>
      <xdr:col>4</xdr:col>
      <xdr:colOff>1165225</xdr:colOff>
      <xdr:row>448</xdr:row>
      <xdr:rowOff>174625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447</xdr:row>
      <xdr:rowOff>95251</xdr:rowOff>
    </xdr:from>
    <xdr:to>
      <xdr:col>11</xdr:col>
      <xdr:colOff>768350</xdr:colOff>
      <xdr:row>448</xdr:row>
      <xdr:rowOff>182741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479</xdr:row>
      <xdr:rowOff>76200</xdr:rowOff>
    </xdr:from>
    <xdr:to>
      <xdr:col>4</xdr:col>
      <xdr:colOff>1165225</xdr:colOff>
      <xdr:row>480</xdr:row>
      <xdr:rowOff>174625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479</xdr:row>
      <xdr:rowOff>95251</xdr:rowOff>
    </xdr:from>
    <xdr:to>
      <xdr:col>11</xdr:col>
      <xdr:colOff>768350</xdr:colOff>
      <xdr:row>480</xdr:row>
      <xdr:rowOff>182741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543</xdr:row>
      <xdr:rowOff>76200</xdr:rowOff>
    </xdr:from>
    <xdr:to>
      <xdr:col>4</xdr:col>
      <xdr:colOff>1165225</xdr:colOff>
      <xdr:row>544</xdr:row>
      <xdr:rowOff>174625</xdr:rowOff>
    </xdr:to>
    <xdr:pic>
      <xdr:nvPicPr>
        <xdr:cNvPr id="32" name="3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543</xdr:row>
      <xdr:rowOff>95251</xdr:rowOff>
    </xdr:from>
    <xdr:to>
      <xdr:col>11</xdr:col>
      <xdr:colOff>768350</xdr:colOff>
      <xdr:row>544</xdr:row>
      <xdr:rowOff>182741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575</xdr:row>
      <xdr:rowOff>76200</xdr:rowOff>
    </xdr:from>
    <xdr:to>
      <xdr:col>4</xdr:col>
      <xdr:colOff>1165225</xdr:colOff>
      <xdr:row>576</xdr:row>
      <xdr:rowOff>174625</xdr:rowOff>
    </xdr:to>
    <xdr:pic>
      <xdr:nvPicPr>
        <xdr:cNvPr id="34" name="3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71348600"/>
          <a:ext cx="1622425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34605</xdr:colOff>
      <xdr:row>575</xdr:row>
      <xdr:rowOff>95251</xdr:rowOff>
    </xdr:from>
    <xdr:to>
      <xdr:col>11</xdr:col>
      <xdr:colOff>768350</xdr:colOff>
      <xdr:row>576</xdr:row>
      <xdr:rowOff>182741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605" y="71367651"/>
          <a:ext cx="733745" cy="6843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lcular%20aguinaldo\PLANILLA%20FUNCIONARIOS%20%20ORIGINAL%202018.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FUNCIONARIOS"/>
      <sheetName val="PLANILLA DE DIETA Y GASTO"/>
      <sheetName val="PLANILLA SUELDO MENSUAL"/>
      <sheetName val="PLANILLA JORNAL MENSUAL"/>
      <sheetName val="CAJA DE JUBILACIONES"/>
      <sheetName val="PLANILLA HORA EXTRA"/>
      <sheetName val="VACACIONES REMUNERADAS"/>
      <sheetName val="AGUINALDO PROPORCIONAL"/>
      <sheetName val="BONIFICACIONES Y GRATIFICACIONE"/>
      <sheetName val="BONIFICACION POR VENTA"/>
      <sheetName val="GASTO DE REPRESENTACIÓN Y SUELD"/>
      <sheetName val="CUOTA INDEMNIZACIÓN"/>
      <sheetName val="BECAS"/>
      <sheetName val="EMBARG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8"/>
  <sheetViews>
    <sheetView tabSelected="1" zoomScale="75" zoomScaleNormal="75" workbookViewId="0">
      <selection activeCell="F518" sqref="F518"/>
    </sheetView>
  </sheetViews>
  <sheetFormatPr baseColWidth="10" defaultRowHeight="15" x14ac:dyDescent="0.25"/>
  <cols>
    <col min="3" max="3" width="36.42578125" customWidth="1"/>
    <col min="5" max="5" width="24.28515625" customWidth="1"/>
    <col min="6" max="6" width="13.140625" customWidth="1"/>
    <col min="7" max="10" width="12.7109375" customWidth="1"/>
    <col min="11" max="11" width="12.140625" customWidth="1"/>
    <col min="12" max="12" width="12.5703125" customWidth="1"/>
    <col min="17" max="17" width="11.42578125" customWidth="1"/>
    <col min="18" max="18" width="14.28515625" customWidth="1"/>
    <col min="19" max="19" width="14.42578125" customWidth="1"/>
  </cols>
  <sheetData>
    <row r="1" spans="1:19" ht="67.5" customHeight="1" x14ac:dyDescent="0.7">
      <c r="C1" s="41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9" ht="31.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</row>
    <row r="4" spans="1:19" x14ac:dyDescent="0.25">
      <c r="A4" s="32">
        <v>1</v>
      </c>
      <c r="B4" s="33">
        <v>699371</v>
      </c>
      <c r="C4" s="32" t="s">
        <v>21</v>
      </c>
      <c r="D4" s="1">
        <v>111</v>
      </c>
      <c r="E4" s="1" t="s">
        <v>22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2">
        <v>9120100</v>
      </c>
      <c r="N4" s="2">
        <v>18240200</v>
      </c>
      <c r="O4" s="2">
        <v>18240200</v>
      </c>
      <c r="P4" s="2">
        <v>18240200</v>
      </c>
      <c r="Q4" s="2">
        <v>18240200</v>
      </c>
      <c r="R4" s="2">
        <v>6840075</v>
      </c>
      <c r="S4" s="39">
        <v>106002575</v>
      </c>
    </row>
    <row r="5" spans="1:19" x14ac:dyDescent="0.25">
      <c r="A5" s="32"/>
      <c r="B5" s="33"/>
      <c r="C5" s="32"/>
      <c r="D5" s="1">
        <v>113</v>
      </c>
      <c r="E5" s="1" t="s">
        <v>23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2">
        <v>1425600</v>
      </c>
      <c r="N5" s="3">
        <v>2851200</v>
      </c>
      <c r="O5" s="3">
        <v>2851200</v>
      </c>
      <c r="P5" s="3">
        <v>2851200</v>
      </c>
      <c r="Q5" s="3">
        <v>2851200</v>
      </c>
      <c r="R5" s="3">
        <v>2851200</v>
      </c>
      <c r="S5" s="39"/>
    </row>
    <row r="6" spans="1:19" x14ac:dyDescent="0.25">
      <c r="A6" s="32"/>
      <c r="B6" s="33"/>
      <c r="C6" s="32"/>
      <c r="D6" s="1">
        <v>191</v>
      </c>
      <c r="E6" s="1" t="s">
        <v>24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2">
        <v>280000</v>
      </c>
      <c r="N6" s="2">
        <v>280000</v>
      </c>
      <c r="O6" s="2">
        <v>280000</v>
      </c>
      <c r="P6" s="2">
        <v>280000</v>
      </c>
      <c r="Q6" s="2">
        <v>280000</v>
      </c>
      <c r="R6" s="1">
        <v>0</v>
      </c>
      <c r="S6" s="39"/>
    </row>
    <row r="7" spans="1:19" x14ac:dyDescent="0.25">
      <c r="A7" s="32">
        <v>2</v>
      </c>
      <c r="B7" s="33">
        <v>941404</v>
      </c>
      <c r="C7" s="32" t="s">
        <v>25</v>
      </c>
      <c r="D7" s="1">
        <v>111</v>
      </c>
      <c r="E7" s="1" t="s">
        <v>22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3">
        <v>3712600</v>
      </c>
      <c r="N7" s="3">
        <v>7425200</v>
      </c>
      <c r="O7" s="3">
        <v>7425200</v>
      </c>
      <c r="P7" s="3">
        <v>7425200</v>
      </c>
      <c r="Q7" s="3">
        <v>7425200</v>
      </c>
      <c r="R7" s="3">
        <f t="shared" ref="R7" si="0">(F7+G7+H7+I7+J7+K7+L7+M7+N7+O7+P7+Q7)/12</f>
        <v>2784450</v>
      </c>
      <c r="S7" s="39">
        <v>40578362</v>
      </c>
    </row>
    <row r="8" spans="1:19" x14ac:dyDescent="0.25">
      <c r="A8" s="32"/>
      <c r="B8" s="33"/>
      <c r="C8" s="32"/>
      <c r="D8" s="1">
        <v>113</v>
      </c>
      <c r="E8" s="1" t="s">
        <v>23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3">
        <v>315950</v>
      </c>
      <c r="N8" s="3">
        <v>631900</v>
      </c>
      <c r="O8" s="3">
        <v>631900</v>
      </c>
      <c r="P8" s="3">
        <v>631900</v>
      </c>
      <c r="Q8" s="3">
        <v>631900</v>
      </c>
      <c r="R8" s="3">
        <v>236962</v>
      </c>
      <c r="S8" s="32"/>
    </row>
    <row r="9" spans="1:19" x14ac:dyDescent="0.25">
      <c r="A9" s="32"/>
      <c r="B9" s="33"/>
      <c r="C9" s="32"/>
      <c r="D9" s="1">
        <v>191</v>
      </c>
      <c r="E9" s="1" t="s">
        <v>24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">
        <v>260000</v>
      </c>
      <c r="N9" s="2">
        <v>260000</v>
      </c>
      <c r="O9" s="2">
        <v>260000</v>
      </c>
      <c r="P9" s="2">
        <v>260000</v>
      </c>
      <c r="Q9" s="2">
        <v>260000</v>
      </c>
      <c r="R9" s="1">
        <v>0</v>
      </c>
      <c r="S9" s="32"/>
    </row>
    <row r="10" spans="1:19" x14ac:dyDescent="0.25">
      <c r="A10" s="32">
        <v>3</v>
      </c>
      <c r="B10" s="33">
        <v>759076</v>
      </c>
      <c r="C10" s="32" t="s">
        <v>26</v>
      </c>
      <c r="D10" s="1">
        <v>111</v>
      </c>
      <c r="E10" s="1" t="s">
        <v>22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3">
        <v>3712600</v>
      </c>
      <c r="N10" s="3">
        <v>7425200</v>
      </c>
      <c r="O10" s="3">
        <v>7425200</v>
      </c>
      <c r="P10" s="3">
        <v>7425200</v>
      </c>
      <c r="Q10" s="3">
        <v>7425200</v>
      </c>
      <c r="R10" s="3">
        <f t="shared" ref="R10" si="1">(F10+G10+H10+I10+J10+K10+L10+M10+N10+O10+P10+Q10)/12</f>
        <v>2784450</v>
      </c>
      <c r="S10" s="39">
        <v>40578362</v>
      </c>
    </row>
    <row r="11" spans="1:19" x14ac:dyDescent="0.25">
      <c r="A11" s="32"/>
      <c r="B11" s="33"/>
      <c r="C11" s="32"/>
      <c r="D11" s="1">
        <v>113</v>
      </c>
      <c r="E11" s="1" t="s">
        <v>23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3">
        <v>315950</v>
      </c>
      <c r="N11" s="3">
        <v>631900</v>
      </c>
      <c r="O11" s="3">
        <v>631900</v>
      </c>
      <c r="P11" s="3">
        <v>631900</v>
      </c>
      <c r="Q11" s="3">
        <v>631900</v>
      </c>
      <c r="R11" s="3">
        <v>236962</v>
      </c>
      <c r="S11" s="32"/>
    </row>
    <row r="12" spans="1:19" x14ac:dyDescent="0.25">
      <c r="A12" s="32"/>
      <c r="B12" s="33"/>
      <c r="C12" s="32"/>
      <c r="D12" s="1">
        <v>191</v>
      </c>
      <c r="E12" s="1" t="s">
        <v>24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2">
        <v>260000</v>
      </c>
      <c r="N12" s="2">
        <v>260000</v>
      </c>
      <c r="O12" s="2">
        <v>260000</v>
      </c>
      <c r="P12" s="2">
        <v>260000</v>
      </c>
      <c r="Q12" s="2">
        <v>260000</v>
      </c>
      <c r="R12" s="1">
        <v>0</v>
      </c>
      <c r="S12" s="32"/>
    </row>
    <row r="13" spans="1:19" x14ac:dyDescent="0.25">
      <c r="A13" s="32">
        <v>4</v>
      </c>
      <c r="B13" s="33">
        <v>4949635</v>
      </c>
      <c r="C13" s="32" t="s">
        <v>27</v>
      </c>
      <c r="D13" s="1">
        <v>111</v>
      </c>
      <c r="E13" s="1" t="s">
        <v>22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3">
        <v>3712600</v>
      </c>
      <c r="N13" s="3">
        <v>7425200</v>
      </c>
      <c r="O13" s="3">
        <v>7425200</v>
      </c>
      <c r="P13" s="3">
        <v>7425200</v>
      </c>
      <c r="Q13" s="3">
        <v>7425200</v>
      </c>
      <c r="R13" s="3">
        <f t="shared" ref="R13" si="2">(F13+G13+H13+I13+J13+K13+L13+M13+N13+O13+P13+Q13)/12</f>
        <v>2784450</v>
      </c>
      <c r="S13" s="39">
        <v>37497850</v>
      </c>
    </row>
    <row r="14" spans="1:19" x14ac:dyDescent="0.25">
      <c r="A14" s="32"/>
      <c r="B14" s="33"/>
      <c r="C14" s="32"/>
      <c r="D14" s="1">
        <v>191</v>
      </c>
      <c r="E14" s="1" t="s">
        <v>24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2">
        <v>260000</v>
      </c>
      <c r="N14" s="2">
        <v>260000</v>
      </c>
      <c r="O14" s="2">
        <v>260000</v>
      </c>
      <c r="P14" s="2">
        <v>260000</v>
      </c>
      <c r="Q14" s="2">
        <v>260000</v>
      </c>
      <c r="R14" s="1">
        <v>0</v>
      </c>
      <c r="S14" s="39"/>
    </row>
    <row r="15" spans="1:19" x14ac:dyDescent="0.25">
      <c r="A15" s="32">
        <v>5</v>
      </c>
      <c r="B15" s="33">
        <v>2174520</v>
      </c>
      <c r="C15" s="32" t="s">
        <v>28</v>
      </c>
      <c r="D15" s="1">
        <v>111</v>
      </c>
      <c r="E15" s="1" t="s">
        <v>22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3">
        <v>3712600</v>
      </c>
      <c r="N15" s="3">
        <v>7425200</v>
      </c>
      <c r="O15" s="3">
        <v>7425200</v>
      </c>
      <c r="P15" s="3">
        <v>7425200</v>
      </c>
      <c r="Q15" s="3">
        <v>7425200</v>
      </c>
      <c r="R15" s="3">
        <f t="shared" ref="R15" si="3">(F15+G15+H15+I15+J15+K15+L15+M15+N15+O15+P15+Q15)/12</f>
        <v>2784450</v>
      </c>
      <c r="S15" s="39">
        <v>37497850</v>
      </c>
    </row>
    <row r="16" spans="1:19" x14ac:dyDescent="0.25">
      <c r="A16" s="32"/>
      <c r="B16" s="33"/>
      <c r="C16" s="32"/>
      <c r="D16" s="1">
        <v>191</v>
      </c>
      <c r="E16" s="1" t="s">
        <v>24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2">
        <v>260000</v>
      </c>
      <c r="N16" s="2">
        <v>260000</v>
      </c>
      <c r="O16" s="2">
        <v>260000</v>
      </c>
      <c r="P16" s="2">
        <v>260000</v>
      </c>
      <c r="Q16" s="2">
        <v>260000</v>
      </c>
      <c r="R16" s="1">
        <v>0</v>
      </c>
      <c r="S16" s="39"/>
    </row>
    <row r="17" spans="1:19" x14ac:dyDescent="0.25">
      <c r="A17" s="32">
        <v>6</v>
      </c>
      <c r="B17" s="33">
        <v>3963511</v>
      </c>
      <c r="C17" s="32" t="s">
        <v>29</v>
      </c>
      <c r="D17" s="1">
        <v>111</v>
      </c>
      <c r="E17" s="1" t="s">
        <v>22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3">
        <v>7425200</v>
      </c>
      <c r="O17" s="3">
        <v>7425200</v>
      </c>
      <c r="P17" s="3">
        <v>7425200</v>
      </c>
      <c r="Q17" s="3">
        <v>7425200</v>
      </c>
      <c r="R17" s="3">
        <f>('[1]LISTA DE FUNCIONARIOS'!H10+'[1]LISTA DE FUNCIONARIOS'!I10+'[1]LISTA DE FUNCIONARIOS'!J10+'[1]LISTA DE FUNCIONARIOS'!K10+'[1]LISTA DE FUNCIONARIOS'!L10+'[1]LISTA DE FUNCIONARIOS'!M10+'[1]LISTA DE FUNCIONARIOS'!N10+'[1]LISTA DE FUNCIONARIOS'!O10+N17+O17+P17+Q17)/12</f>
        <v>2475066.6666666665</v>
      </c>
      <c r="S17" s="39">
        <v>30740800</v>
      </c>
    </row>
    <row r="18" spans="1:19" x14ac:dyDescent="0.25">
      <c r="A18" s="32"/>
      <c r="B18" s="33"/>
      <c r="C18" s="32"/>
      <c r="D18" s="1">
        <v>191</v>
      </c>
      <c r="E18" s="1" t="s">
        <v>24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2">
        <v>260000</v>
      </c>
      <c r="O18" s="2">
        <v>260000</v>
      </c>
      <c r="P18" s="2">
        <v>260000</v>
      </c>
      <c r="Q18" s="2">
        <v>260000</v>
      </c>
      <c r="R18" s="1">
        <v>0</v>
      </c>
      <c r="S18" s="32"/>
    </row>
    <row r="19" spans="1:19" x14ac:dyDescent="0.25">
      <c r="A19" s="32">
        <v>7</v>
      </c>
      <c r="B19" s="33">
        <v>1624802</v>
      </c>
      <c r="C19" s="32" t="s">
        <v>30</v>
      </c>
      <c r="D19" s="1">
        <v>111</v>
      </c>
      <c r="E19" s="1" t="s">
        <v>22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3">
        <v>7425200</v>
      </c>
      <c r="O19" s="3">
        <v>7425200</v>
      </c>
      <c r="P19" s="3">
        <v>7425200</v>
      </c>
      <c r="Q19" s="3">
        <v>7425200</v>
      </c>
      <c r="R19" s="3">
        <f>(F19+G19+H19+I19+J19+K19+L19+M19+N19+O19+P19+Q19)/12</f>
        <v>2475066.6666666665</v>
      </c>
      <c r="S19" s="39">
        <v>30740800</v>
      </c>
    </row>
    <row r="20" spans="1:19" x14ac:dyDescent="0.25">
      <c r="A20" s="32"/>
      <c r="B20" s="33"/>
      <c r="C20" s="32"/>
      <c r="D20" s="1">
        <v>191</v>
      </c>
      <c r="E20" s="1" t="s">
        <v>24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2">
        <v>260000</v>
      </c>
      <c r="O20" s="2">
        <v>260000</v>
      </c>
      <c r="P20" s="2">
        <v>260000</v>
      </c>
      <c r="Q20" s="2">
        <v>260000</v>
      </c>
      <c r="R20" s="1">
        <v>0</v>
      </c>
      <c r="S20" s="39"/>
    </row>
    <row r="21" spans="1:19" x14ac:dyDescent="0.25">
      <c r="A21" s="32">
        <v>8</v>
      </c>
      <c r="B21" s="33">
        <v>4377242</v>
      </c>
      <c r="C21" s="32" t="s">
        <v>31</v>
      </c>
      <c r="D21" s="1">
        <v>111</v>
      </c>
      <c r="E21" s="1" t="s">
        <v>22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3">
        <v>7425200</v>
      </c>
      <c r="O21" s="3">
        <v>7425200</v>
      </c>
      <c r="P21" s="3">
        <v>7425200</v>
      </c>
      <c r="Q21" s="3">
        <v>7425200</v>
      </c>
      <c r="R21" s="3">
        <f>(F21+G21+H21+I21+J21+K21+L21+M21+N21+O21+P21+Q21)/12</f>
        <v>2475066.6666666665</v>
      </c>
      <c r="S21" s="39">
        <v>30740800</v>
      </c>
    </row>
    <row r="22" spans="1:19" x14ac:dyDescent="0.25">
      <c r="A22" s="32"/>
      <c r="B22" s="33"/>
      <c r="C22" s="32"/>
      <c r="D22" s="1">
        <v>191</v>
      </c>
      <c r="E22" s="1" t="s">
        <v>24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2">
        <v>260000</v>
      </c>
      <c r="O22" s="2">
        <v>260000</v>
      </c>
      <c r="P22" s="2">
        <v>260000</v>
      </c>
      <c r="Q22" s="2">
        <v>260000</v>
      </c>
      <c r="R22" s="1">
        <v>0</v>
      </c>
      <c r="S22" s="39"/>
    </row>
    <row r="23" spans="1:19" x14ac:dyDescent="0.25">
      <c r="A23" s="32">
        <v>9</v>
      </c>
      <c r="B23" s="33">
        <v>2321437</v>
      </c>
      <c r="C23" s="32" t="s">
        <v>32</v>
      </c>
      <c r="D23" s="1">
        <v>111</v>
      </c>
      <c r="E23" s="1" t="s">
        <v>22</v>
      </c>
      <c r="F23" s="3">
        <v>1980000</v>
      </c>
      <c r="G23" s="3">
        <v>7425200</v>
      </c>
      <c r="H23" s="3">
        <v>7425200</v>
      </c>
      <c r="I23" s="3">
        <v>7425200</v>
      </c>
      <c r="J23" s="3">
        <v>7425200</v>
      </c>
      <c r="K23" s="3">
        <v>7425200</v>
      </c>
      <c r="L23" s="3">
        <v>7425200</v>
      </c>
      <c r="M23" s="3">
        <v>7425200</v>
      </c>
      <c r="N23" s="3">
        <v>7425200</v>
      </c>
      <c r="O23" s="3">
        <v>7425200</v>
      </c>
      <c r="P23" s="3">
        <v>7425200</v>
      </c>
      <c r="Q23" s="3">
        <v>7425200</v>
      </c>
      <c r="R23" s="3">
        <f>(F23+G23+H23+I23+J23+K23+L23+M23+N23+O23+P23+Q23)/12</f>
        <v>6971433.333333333</v>
      </c>
      <c r="S23" s="39">
        <v>88669612</v>
      </c>
    </row>
    <row r="24" spans="1:19" x14ac:dyDescent="0.25">
      <c r="A24" s="32"/>
      <c r="B24" s="33"/>
      <c r="C24" s="32"/>
      <c r="D24" s="1">
        <v>113</v>
      </c>
      <c r="E24" s="1" t="s">
        <v>23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3">
        <v>315950</v>
      </c>
      <c r="N24" s="3">
        <v>631900</v>
      </c>
      <c r="O24" s="3">
        <v>631900</v>
      </c>
      <c r="P24" s="3">
        <v>631900</v>
      </c>
      <c r="Q24" s="3">
        <v>631900</v>
      </c>
      <c r="R24" s="3">
        <v>236962</v>
      </c>
      <c r="S24" s="39"/>
    </row>
    <row r="25" spans="1:19" x14ac:dyDescent="0.25">
      <c r="A25" s="32"/>
      <c r="B25" s="33"/>
      <c r="C25" s="32"/>
      <c r="D25" s="1">
        <v>191</v>
      </c>
      <c r="E25" s="1" t="s">
        <v>24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2">
        <v>260000</v>
      </c>
      <c r="N25" s="2">
        <v>260000</v>
      </c>
      <c r="O25" s="2">
        <v>260000</v>
      </c>
      <c r="P25" s="2">
        <v>260000</v>
      </c>
      <c r="Q25" s="2">
        <v>260000</v>
      </c>
      <c r="R25" s="1">
        <v>0</v>
      </c>
      <c r="S25" s="39"/>
    </row>
    <row r="26" spans="1:19" x14ac:dyDescent="0.25">
      <c r="A26" s="32">
        <v>10</v>
      </c>
      <c r="B26" s="33">
        <v>1061362</v>
      </c>
      <c r="C26" s="32" t="s">
        <v>33</v>
      </c>
      <c r="D26" s="1">
        <v>111</v>
      </c>
      <c r="E26" s="1" t="s">
        <v>22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3">
        <v>7425200</v>
      </c>
      <c r="O26" s="3">
        <v>7425200</v>
      </c>
      <c r="P26" s="3">
        <v>7425200</v>
      </c>
      <c r="Q26" s="3">
        <v>7425200</v>
      </c>
      <c r="R26" s="3">
        <f>(F26+G26+H26+I26+J26+K26+L26+M26+N26+O26+P26+Q26)/12</f>
        <v>2475066.6666666665</v>
      </c>
      <c r="S26" s="39">
        <v>30740800</v>
      </c>
    </row>
    <row r="27" spans="1:19" x14ac:dyDescent="0.25">
      <c r="A27" s="32"/>
      <c r="B27" s="33"/>
      <c r="C27" s="32"/>
      <c r="D27" s="1">
        <v>191</v>
      </c>
      <c r="E27" s="1" t="s">
        <v>24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2">
        <v>260000</v>
      </c>
      <c r="O27" s="2">
        <v>260000</v>
      </c>
      <c r="P27" s="2">
        <v>260000</v>
      </c>
      <c r="Q27" s="2">
        <v>260000</v>
      </c>
      <c r="R27" s="1">
        <v>0</v>
      </c>
      <c r="S27" s="39"/>
    </row>
    <row r="28" spans="1:19" x14ac:dyDescent="0.25">
      <c r="A28" s="32">
        <v>11</v>
      </c>
      <c r="B28" s="33">
        <v>828667</v>
      </c>
      <c r="C28" s="32" t="s">
        <v>34</v>
      </c>
      <c r="D28" s="1">
        <v>111</v>
      </c>
      <c r="E28" s="1" t="s">
        <v>22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3">
        <v>7425200</v>
      </c>
      <c r="O28" s="3">
        <v>7425200</v>
      </c>
      <c r="P28" s="3">
        <v>7425200</v>
      </c>
      <c r="Q28" s="3">
        <v>7425200</v>
      </c>
      <c r="R28" s="3">
        <f>(F28+G28+H28+I28+J28+K28+L28+M28+N28+O28+P28+Q28)/12</f>
        <v>2475066.6666666665</v>
      </c>
      <c r="S28" s="39">
        <v>30740800</v>
      </c>
    </row>
    <row r="29" spans="1:19" x14ac:dyDescent="0.25">
      <c r="A29" s="32"/>
      <c r="B29" s="33"/>
      <c r="C29" s="32"/>
      <c r="D29" s="1">
        <v>191</v>
      </c>
      <c r="E29" s="1" t="s">
        <v>24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2">
        <v>260000</v>
      </c>
      <c r="O29" s="2">
        <v>260000</v>
      </c>
      <c r="P29" s="2">
        <v>260000</v>
      </c>
      <c r="Q29" s="2">
        <v>260000</v>
      </c>
      <c r="R29" s="1">
        <v>0</v>
      </c>
      <c r="S29" s="39"/>
    </row>
    <row r="30" spans="1:19" x14ac:dyDescent="0.25">
      <c r="A30" s="32">
        <v>12</v>
      </c>
      <c r="B30" s="33">
        <v>3010417</v>
      </c>
      <c r="C30" s="32" t="s">
        <v>35</v>
      </c>
      <c r="D30" s="1">
        <v>111</v>
      </c>
      <c r="E30" s="1" t="s">
        <v>22</v>
      </c>
      <c r="F30" s="3">
        <v>1964507</v>
      </c>
      <c r="G30" s="3">
        <v>1964507</v>
      </c>
      <c r="H30" s="3">
        <v>1964507</v>
      </c>
      <c r="I30" s="3">
        <v>1964507</v>
      </c>
      <c r="J30" s="3">
        <v>1964507</v>
      </c>
      <c r="K30" s="3">
        <v>1964507</v>
      </c>
      <c r="L30" s="3">
        <v>1964507</v>
      </c>
      <c r="M30" s="3">
        <v>1964507</v>
      </c>
      <c r="N30" s="3">
        <v>2041123</v>
      </c>
      <c r="O30" s="3">
        <v>2041123</v>
      </c>
      <c r="P30" s="3">
        <v>2041123</v>
      </c>
      <c r="Q30" s="3">
        <v>2041123</v>
      </c>
      <c r="R30" s="3">
        <f t="shared" ref="R30" si="4">(F30+G30+H30+I30+J30+K30+L30+M30+N30+O30+P30+Q30)/12</f>
        <v>1990045.6666666667</v>
      </c>
      <c r="S30" s="39">
        <v>27170594</v>
      </c>
    </row>
    <row r="31" spans="1:19" x14ac:dyDescent="0.25">
      <c r="A31" s="32"/>
      <c r="B31" s="33"/>
      <c r="C31" s="32"/>
      <c r="D31" s="1">
        <v>191</v>
      </c>
      <c r="E31" s="1" t="s">
        <v>24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">
        <v>260000</v>
      </c>
      <c r="N31" s="2">
        <v>260000</v>
      </c>
      <c r="O31" s="2">
        <v>260000</v>
      </c>
      <c r="P31" s="2">
        <v>260000</v>
      </c>
      <c r="Q31" s="2">
        <v>260000</v>
      </c>
      <c r="R31" s="1">
        <v>0</v>
      </c>
      <c r="S31" s="39"/>
    </row>
    <row r="32" spans="1:19" x14ac:dyDescent="0.25">
      <c r="A32" s="32">
        <v>13</v>
      </c>
      <c r="B32" s="33">
        <v>3297275</v>
      </c>
      <c r="C32" s="32" t="s">
        <v>36</v>
      </c>
      <c r="D32" s="1">
        <v>111</v>
      </c>
      <c r="E32" s="1" t="s">
        <v>22</v>
      </c>
      <c r="F32" s="3">
        <v>1964507</v>
      </c>
      <c r="G32" s="3">
        <v>1964507</v>
      </c>
      <c r="H32" s="3">
        <v>1964507</v>
      </c>
      <c r="I32" s="3">
        <v>1964507</v>
      </c>
      <c r="J32" s="3">
        <v>1964507</v>
      </c>
      <c r="K32" s="3">
        <v>1964507</v>
      </c>
      <c r="L32" s="3">
        <v>1964507</v>
      </c>
      <c r="M32" s="3">
        <v>1964507</v>
      </c>
      <c r="N32" s="3">
        <v>2041123</v>
      </c>
      <c r="O32" s="3">
        <v>2041123</v>
      </c>
      <c r="P32" s="3">
        <v>2041123</v>
      </c>
      <c r="Q32" s="3">
        <v>2041123</v>
      </c>
      <c r="R32" s="3">
        <f t="shared" ref="R32" si="5">(F32+G32+H32+I32+J32+K32+L32+M32+N32+O32+P32+Q32)/12</f>
        <v>1990045.6666666667</v>
      </c>
      <c r="S32" s="39">
        <v>27170594</v>
      </c>
    </row>
    <row r="33" spans="1:19" x14ac:dyDescent="0.25">
      <c r="A33" s="32"/>
      <c r="B33" s="33"/>
      <c r="C33" s="32"/>
      <c r="D33" s="1">
        <v>191</v>
      </c>
      <c r="E33" s="1" t="s">
        <v>24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2">
        <v>260000</v>
      </c>
      <c r="N33" s="2">
        <v>260000</v>
      </c>
      <c r="O33" s="2">
        <v>260000</v>
      </c>
      <c r="P33" s="2">
        <v>260000</v>
      </c>
      <c r="Q33" s="2">
        <v>260000</v>
      </c>
      <c r="R33" s="1">
        <v>0</v>
      </c>
      <c r="S33" s="39"/>
    </row>
    <row r="34" spans="1:19" x14ac:dyDescent="0.25">
      <c r="A34" s="32">
        <v>14</v>
      </c>
      <c r="B34" s="33">
        <v>2529242</v>
      </c>
      <c r="C34" s="32" t="s">
        <v>37</v>
      </c>
      <c r="D34" s="1">
        <v>111</v>
      </c>
      <c r="E34" s="1" t="s">
        <v>22</v>
      </c>
      <c r="F34" s="3">
        <v>1964507</v>
      </c>
      <c r="G34" s="3">
        <v>1964507</v>
      </c>
      <c r="H34" s="3">
        <v>1964507</v>
      </c>
      <c r="I34" s="3">
        <v>1964507</v>
      </c>
      <c r="J34" s="3">
        <v>1964507</v>
      </c>
      <c r="K34" s="3">
        <v>1964507</v>
      </c>
      <c r="L34" s="3">
        <v>1964507</v>
      </c>
      <c r="M34" s="3">
        <v>1964507</v>
      </c>
      <c r="N34" s="3">
        <v>2041123</v>
      </c>
      <c r="O34" s="3">
        <v>2041123</v>
      </c>
      <c r="P34" s="3">
        <v>2041123</v>
      </c>
      <c r="Q34" s="3">
        <v>2041123</v>
      </c>
      <c r="R34" s="3">
        <f t="shared" ref="R34" si="6">(F34+G34+H34+I34+J34+K34+L34+M34+N34+O34+P34+Q34)/12</f>
        <v>1990045.6666666667</v>
      </c>
      <c r="S34" s="39">
        <v>27170594</v>
      </c>
    </row>
    <row r="35" spans="1:19" x14ac:dyDescent="0.25">
      <c r="A35" s="32"/>
      <c r="B35" s="33"/>
      <c r="C35" s="32"/>
      <c r="D35" s="1">
        <v>191</v>
      </c>
      <c r="E35" s="1" t="s">
        <v>24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">
        <v>260000</v>
      </c>
      <c r="N35" s="2">
        <v>260000</v>
      </c>
      <c r="O35" s="2">
        <v>260000</v>
      </c>
      <c r="P35" s="2">
        <v>260000</v>
      </c>
      <c r="Q35" s="2">
        <v>260000</v>
      </c>
      <c r="R35" s="1">
        <v>0</v>
      </c>
      <c r="S35" s="39"/>
    </row>
    <row r="36" spans="1:19" x14ac:dyDescent="0.25">
      <c r="A36" s="32">
        <v>15</v>
      </c>
      <c r="B36" s="33">
        <v>3513251</v>
      </c>
      <c r="C36" s="32" t="s">
        <v>38</v>
      </c>
      <c r="D36" s="1">
        <v>111</v>
      </c>
      <c r="E36" s="1" t="s">
        <v>22</v>
      </c>
      <c r="F36" s="3">
        <v>1964507</v>
      </c>
      <c r="G36" s="3">
        <v>1964507</v>
      </c>
      <c r="H36" s="3">
        <v>1964507</v>
      </c>
      <c r="I36" s="3">
        <v>1964507</v>
      </c>
      <c r="J36" s="3">
        <v>1964507</v>
      </c>
      <c r="K36" s="3">
        <v>1964507</v>
      </c>
      <c r="L36" s="3">
        <v>1964507</v>
      </c>
      <c r="M36" s="3">
        <v>1964507</v>
      </c>
      <c r="N36" s="3">
        <v>2041123</v>
      </c>
      <c r="O36" s="3">
        <v>2041123</v>
      </c>
      <c r="P36" s="3">
        <v>2041123</v>
      </c>
      <c r="Q36" s="3">
        <v>2041123</v>
      </c>
      <c r="R36" s="3">
        <f t="shared" ref="R36" si="7">(F36+G36+H36+I36+J36+K36+L36+M36+N36+O36+P36+Q36)/12</f>
        <v>1990045.6666666667</v>
      </c>
      <c r="S36" s="39">
        <v>27170594</v>
      </c>
    </row>
    <row r="37" spans="1:19" x14ac:dyDescent="0.25">
      <c r="A37" s="32"/>
      <c r="B37" s="33"/>
      <c r="C37" s="32"/>
      <c r="D37" s="1">
        <v>191</v>
      </c>
      <c r="E37" s="1" t="s">
        <v>24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">
        <v>260000</v>
      </c>
      <c r="N37" s="2">
        <v>260000</v>
      </c>
      <c r="O37" s="2">
        <v>260000</v>
      </c>
      <c r="P37" s="2">
        <v>260000</v>
      </c>
      <c r="Q37" s="2">
        <v>260000</v>
      </c>
      <c r="R37" s="1">
        <v>0</v>
      </c>
      <c r="S37" s="39"/>
    </row>
    <row r="38" spans="1:19" x14ac:dyDescent="0.25">
      <c r="A38" s="32">
        <v>16</v>
      </c>
      <c r="B38" s="33">
        <v>3768450</v>
      </c>
      <c r="C38" s="32" t="s">
        <v>39</v>
      </c>
      <c r="D38" s="1">
        <v>111</v>
      </c>
      <c r="E38" s="1" t="s">
        <v>22</v>
      </c>
      <c r="F38" s="3">
        <v>2142800</v>
      </c>
      <c r="G38" s="3">
        <v>2142800</v>
      </c>
      <c r="H38" s="3">
        <v>2142800</v>
      </c>
      <c r="I38" s="3">
        <v>2142800</v>
      </c>
      <c r="J38" s="3">
        <v>2142800</v>
      </c>
      <c r="K38" s="3">
        <v>2142800</v>
      </c>
      <c r="L38" s="3">
        <v>2142800</v>
      </c>
      <c r="M38" s="3">
        <v>2142800</v>
      </c>
      <c r="N38" s="3">
        <v>2142800</v>
      </c>
      <c r="O38" s="3">
        <v>2142800</v>
      </c>
      <c r="P38" s="3">
        <v>2142800</v>
      </c>
      <c r="Q38" s="3">
        <v>2142800</v>
      </c>
      <c r="R38" s="3">
        <f t="shared" ref="R38" si="8">(F38+G38+H38+I38+J38+K38+L38+M38+N38+O38+P38+Q38)/12</f>
        <v>2142800</v>
      </c>
      <c r="S38" s="39">
        <v>29156400</v>
      </c>
    </row>
    <row r="39" spans="1:19" x14ac:dyDescent="0.25">
      <c r="A39" s="32"/>
      <c r="B39" s="33"/>
      <c r="C39" s="32"/>
      <c r="D39" s="1">
        <v>191</v>
      </c>
      <c r="E39" s="1" t="s">
        <v>24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2">
        <v>260000</v>
      </c>
      <c r="N39" s="2">
        <v>260000</v>
      </c>
      <c r="O39" s="2">
        <v>260000</v>
      </c>
      <c r="P39" s="2">
        <v>260000</v>
      </c>
      <c r="Q39" s="2">
        <v>260000</v>
      </c>
      <c r="R39" s="1">
        <v>0</v>
      </c>
      <c r="S39" s="32"/>
    </row>
    <row r="40" spans="1:19" x14ac:dyDescent="0.25">
      <c r="A40" s="32">
        <v>17</v>
      </c>
      <c r="B40" s="33">
        <v>2609422</v>
      </c>
      <c r="C40" s="32" t="s">
        <v>40</v>
      </c>
      <c r="D40" s="1">
        <v>111</v>
      </c>
      <c r="E40" s="1" t="s">
        <v>22</v>
      </c>
      <c r="F40" s="3">
        <v>1964507</v>
      </c>
      <c r="G40" s="3">
        <v>1964507</v>
      </c>
      <c r="H40" s="3">
        <v>1964507</v>
      </c>
      <c r="I40" s="3">
        <v>1964507</v>
      </c>
      <c r="J40" s="3">
        <v>1964507</v>
      </c>
      <c r="K40" s="3">
        <v>1964507</v>
      </c>
      <c r="L40" s="3">
        <v>1964507</v>
      </c>
      <c r="M40" s="3">
        <v>1964507</v>
      </c>
      <c r="N40" s="4">
        <v>2041123</v>
      </c>
      <c r="O40" s="3">
        <v>2142800</v>
      </c>
      <c r="P40" s="3">
        <v>2142800</v>
      </c>
      <c r="Q40" s="3">
        <v>2142800</v>
      </c>
      <c r="R40" s="3">
        <f t="shared" ref="R40" si="9">(F40+G40+H40+I40+J40+K40+L40+M40+N40+O40+P40+Q40)/12</f>
        <v>2015464.9166666667</v>
      </c>
      <c r="S40" s="39">
        <v>27501044</v>
      </c>
    </row>
    <row r="41" spans="1:19" x14ac:dyDescent="0.25">
      <c r="A41" s="32"/>
      <c r="B41" s="33"/>
      <c r="C41" s="32"/>
      <c r="D41" s="1">
        <v>191</v>
      </c>
      <c r="E41" s="1" t="s">
        <v>24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2">
        <v>260000</v>
      </c>
      <c r="N41" s="2">
        <v>260000</v>
      </c>
      <c r="O41" s="2">
        <v>260000</v>
      </c>
      <c r="P41" s="2">
        <v>260000</v>
      </c>
      <c r="Q41" s="2">
        <v>260000</v>
      </c>
      <c r="R41" s="1">
        <v>0</v>
      </c>
      <c r="S41" s="32"/>
    </row>
    <row r="42" spans="1:19" x14ac:dyDescent="0.25">
      <c r="A42" s="32">
        <v>18</v>
      </c>
      <c r="B42" s="33">
        <v>3539520</v>
      </c>
      <c r="C42" s="32" t="s">
        <v>41</v>
      </c>
      <c r="D42" s="1">
        <v>111</v>
      </c>
      <c r="E42" s="1" t="s">
        <v>22</v>
      </c>
      <c r="F42" s="4">
        <v>2110500</v>
      </c>
      <c r="G42" s="4">
        <v>2110500</v>
      </c>
      <c r="H42" s="4">
        <v>2110500</v>
      </c>
      <c r="I42" s="4">
        <v>2110500</v>
      </c>
      <c r="J42" s="4">
        <v>2110500</v>
      </c>
      <c r="K42" s="4">
        <v>2110500</v>
      </c>
      <c r="L42" s="4">
        <v>2110500</v>
      </c>
      <c r="M42" s="4">
        <v>2110500</v>
      </c>
      <c r="N42" s="4">
        <v>2110500</v>
      </c>
      <c r="O42" s="4">
        <v>2110500</v>
      </c>
      <c r="P42" s="4">
        <v>2110500</v>
      </c>
      <c r="Q42" s="4">
        <v>2110500</v>
      </c>
      <c r="R42" s="3">
        <f t="shared" ref="R42" si="10">(F42+G42+H42+I42+J42+K42+L42+M42+N42+O42+P42+Q42)/12</f>
        <v>2110500</v>
      </c>
      <c r="S42" s="39">
        <v>30836500</v>
      </c>
    </row>
    <row r="43" spans="1:19" x14ac:dyDescent="0.25">
      <c r="A43" s="32"/>
      <c r="B43" s="33"/>
      <c r="C43" s="32"/>
      <c r="D43" s="1">
        <v>191</v>
      </c>
      <c r="E43" s="1" t="s">
        <v>24</v>
      </c>
      <c r="F43" s="2">
        <v>300000</v>
      </c>
      <c r="G43" s="2">
        <v>300000</v>
      </c>
      <c r="H43" s="2">
        <v>300000</v>
      </c>
      <c r="I43" s="2">
        <v>300000</v>
      </c>
      <c r="J43" s="2">
        <v>300000</v>
      </c>
      <c r="K43" s="2">
        <v>300000</v>
      </c>
      <c r="L43" s="2">
        <v>300000</v>
      </c>
      <c r="M43" s="2">
        <v>260000</v>
      </c>
      <c r="N43" s="2">
        <v>260000</v>
      </c>
      <c r="O43" s="2">
        <v>260000</v>
      </c>
      <c r="P43" s="2">
        <v>260000</v>
      </c>
      <c r="Q43" s="2">
        <v>260000</v>
      </c>
      <c r="R43" s="1">
        <v>0</v>
      </c>
      <c r="S43" s="32"/>
    </row>
    <row r="44" spans="1:19" x14ac:dyDescent="0.25">
      <c r="A44" s="32">
        <v>19</v>
      </c>
      <c r="B44" s="33">
        <v>1703192</v>
      </c>
      <c r="C44" s="32" t="s">
        <v>42</v>
      </c>
      <c r="D44" s="1">
        <v>111</v>
      </c>
      <c r="E44" s="1" t="s">
        <v>22</v>
      </c>
      <c r="F44" s="4">
        <v>2110500</v>
      </c>
      <c r="G44" s="4">
        <v>2110500</v>
      </c>
      <c r="H44" s="4">
        <v>2110500</v>
      </c>
      <c r="I44" s="4">
        <v>2110500</v>
      </c>
      <c r="J44" s="4">
        <v>2110500</v>
      </c>
      <c r="K44" s="4">
        <v>2110500</v>
      </c>
      <c r="L44" s="4">
        <v>2110500</v>
      </c>
      <c r="M44" s="4">
        <v>2110500</v>
      </c>
      <c r="N44" s="4">
        <v>2110500</v>
      </c>
      <c r="O44" s="4">
        <v>2110500</v>
      </c>
      <c r="P44" s="4">
        <v>2110500</v>
      </c>
      <c r="Q44" s="4">
        <v>2110500</v>
      </c>
      <c r="R44" s="3">
        <f t="shared" ref="R44" si="11">(F44+G44+H44+I44+J44+K44+L44+M44+N44+O44+P44+Q44)/12</f>
        <v>2110500</v>
      </c>
      <c r="S44" s="39">
        <v>30836500</v>
      </c>
    </row>
    <row r="45" spans="1:19" x14ac:dyDescent="0.25">
      <c r="A45" s="32"/>
      <c r="B45" s="33"/>
      <c r="C45" s="32"/>
      <c r="D45" s="1">
        <v>191</v>
      </c>
      <c r="E45" s="1" t="s">
        <v>24</v>
      </c>
      <c r="F45" s="2">
        <v>300000</v>
      </c>
      <c r="G45" s="2">
        <v>300000</v>
      </c>
      <c r="H45" s="2">
        <v>300000</v>
      </c>
      <c r="I45" s="2">
        <v>300000</v>
      </c>
      <c r="J45" s="2">
        <v>300000</v>
      </c>
      <c r="K45" s="2">
        <v>300000</v>
      </c>
      <c r="L45" s="2">
        <v>300000</v>
      </c>
      <c r="M45" s="2">
        <v>260000</v>
      </c>
      <c r="N45" s="2">
        <v>260000</v>
      </c>
      <c r="O45" s="2">
        <v>260000</v>
      </c>
      <c r="P45" s="2">
        <v>260000</v>
      </c>
      <c r="Q45" s="2">
        <v>260000</v>
      </c>
      <c r="R45" s="1">
        <v>0</v>
      </c>
      <c r="S45" s="32"/>
    </row>
    <row r="46" spans="1:19" x14ac:dyDescent="0.25">
      <c r="A46" s="32">
        <v>20</v>
      </c>
      <c r="B46" s="33">
        <v>3662379</v>
      </c>
      <c r="C46" s="32" t="s">
        <v>43</v>
      </c>
      <c r="D46" s="1">
        <v>111</v>
      </c>
      <c r="E46" s="1" t="s">
        <v>22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4">
        <v>2199400</v>
      </c>
      <c r="O46" s="4">
        <v>2199400</v>
      </c>
      <c r="P46" s="4">
        <v>2199400</v>
      </c>
      <c r="Q46" s="4">
        <v>2199400</v>
      </c>
      <c r="R46" s="3">
        <f t="shared" ref="R46" si="12">(F46+G46+H46+I46+J46+K46+L46+M46+N46+O46+P46+Q46)/12</f>
        <v>733133.33333333337</v>
      </c>
      <c r="S46" s="39">
        <v>10570733</v>
      </c>
    </row>
    <row r="47" spans="1:19" x14ac:dyDescent="0.25">
      <c r="A47" s="32"/>
      <c r="B47" s="33"/>
      <c r="C47" s="32"/>
      <c r="D47" s="1">
        <v>191</v>
      </c>
      <c r="E47" s="1" t="s">
        <v>24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2">
        <v>260000</v>
      </c>
      <c r="O47" s="2">
        <v>260000</v>
      </c>
      <c r="P47" s="2">
        <v>260000</v>
      </c>
      <c r="Q47" s="2">
        <v>260000</v>
      </c>
      <c r="R47" s="1">
        <v>0</v>
      </c>
      <c r="S47" s="32"/>
    </row>
    <row r="48" spans="1:19" x14ac:dyDescent="0.25">
      <c r="A48" s="32">
        <v>21</v>
      </c>
      <c r="B48" s="33">
        <v>3174390</v>
      </c>
      <c r="C48" s="32" t="s">
        <v>44</v>
      </c>
      <c r="D48" s="1">
        <v>111</v>
      </c>
      <c r="E48" s="1" t="s">
        <v>22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4">
        <v>3396400</v>
      </c>
      <c r="O48" s="4">
        <v>3396400</v>
      </c>
      <c r="P48" s="3">
        <v>4144000</v>
      </c>
      <c r="Q48" s="3">
        <v>4144000</v>
      </c>
      <c r="R48" s="3">
        <f t="shared" ref="R48" si="13">(F48+G48+H48+I48+J48+K48+L48+M48+N48+O48+P48+Q48)/12</f>
        <v>1256733.3333333333</v>
      </c>
      <c r="S48" s="39">
        <v>16120800</v>
      </c>
    </row>
    <row r="49" spans="1:19" x14ac:dyDescent="0.25">
      <c r="A49" s="32"/>
      <c r="B49" s="33"/>
      <c r="C49" s="32"/>
      <c r="D49" s="1">
        <v>191</v>
      </c>
      <c r="E49" s="1" t="s">
        <v>24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2">
        <v>260000</v>
      </c>
      <c r="O49" s="2">
        <v>260000</v>
      </c>
      <c r="P49" s="2">
        <v>260000</v>
      </c>
      <c r="Q49" s="2">
        <v>260000</v>
      </c>
      <c r="R49" s="1">
        <v>0</v>
      </c>
      <c r="S49" s="32"/>
    </row>
    <row r="50" spans="1:19" x14ac:dyDescent="0.25">
      <c r="A50" s="32">
        <v>22</v>
      </c>
      <c r="B50" s="33">
        <v>2875309</v>
      </c>
      <c r="C50" s="32" t="s">
        <v>45</v>
      </c>
      <c r="D50" s="1">
        <v>111</v>
      </c>
      <c r="E50" s="1" t="s">
        <v>22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4">
        <v>2041123</v>
      </c>
      <c r="O50" s="4">
        <v>2041123</v>
      </c>
      <c r="P50" s="4">
        <v>2041123</v>
      </c>
      <c r="Q50" s="4">
        <v>2041123</v>
      </c>
      <c r="R50" s="3">
        <f t="shared" ref="R50" si="14">(F50+G50+H50+I50+J50+K50+L50+M50+N50+O50+P50+Q50)/12</f>
        <v>680374.33333333337</v>
      </c>
      <c r="S50" s="39">
        <v>9884866</v>
      </c>
    </row>
    <row r="51" spans="1:19" x14ac:dyDescent="0.25">
      <c r="A51" s="32"/>
      <c r="B51" s="33"/>
      <c r="C51" s="32"/>
      <c r="D51" s="1">
        <v>191</v>
      </c>
      <c r="E51" s="1" t="s">
        <v>24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2">
        <v>260000</v>
      </c>
      <c r="O51" s="2">
        <v>260000</v>
      </c>
      <c r="P51" s="2">
        <v>260000</v>
      </c>
      <c r="Q51" s="2">
        <v>260000</v>
      </c>
      <c r="R51" s="1">
        <v>0</v>
      </c>
      <c r="S51" s="32"/>
    </row>
    <row r="52" spans="1:19" x14ac:dyDescent="0.25">
      <c r="A52" s="32">
        <v>23</v>
      </c>
      <c r="B52" s="33">
        <v>4636720</v>
      </c>
      <c r="C52" s="32" t="s">
        <v>46</v>
      </c>
      <c r="D52" s="1">
        <v>111</v>
      </c>
      <c r="E52" s="1" t="s">
        <v>22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4">
        <v>1500000</v>
      </c>
      <c r="N52" s="4">
        <v>2226800</v>
      </c>
      <c r="O52" s="4">
        <v>2226800</v>
      </c>
      <c r="P52" s="4">
        <v>2226800</v>
      </c>
      <c r="Q52" s="4">
        <v>2226800</v>
      </c>
      <c r="R52" s="3">
        <f t="shared" ref="R52" si="15">(F52+G52+H52+I52+J52+K52+L52+M52+N52+O52+P52+Q52)/12</f>
        <v>867266.66666666663</v>
      </c>
      <c r="S52" s="39">
        <v>11447200</v>
      </c>
    </row>
    <row r="53" spans="1:19" x14ac:dyDescent="0.25">
      <c r="A53" s="32"/>
      <c r="B53" s="33"/>
      <c r="C53" s="32"/>
      <c r="D53" s="1">
        <v>191</v>
      </c>
      <c r="E53" s="1" t="s">
        <v>24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2">
        <v>260000</v>
      </c>
      <c r="O53" s="2">
        <v>260000</v>
      </c>
      <c r="P53" s="2">
        <v>260000</v>
      </c>
      <c r="Q53" s="2">
        <v>260000</v>
      </c>
      <c r="R53" s="1">
        <v>0</v>
      </c>
      <c r="S53" s="32"/>
    </row>
    <row r="54" spans="1:19" x14ac:dyDescent="0.25">
      <c r="A54" s="32">
        <v>24</v>
      </c>
      <c r="B54" s="33">
        <v>3250083</v>
      </c>
      <c r="C54" s="32" t="s">
        <v>47</v>
      </c>
      <c r="D54" s="1">
        <v>111</v>
      </c>
      <c r="E54" s="1" t="s">
        <v>22</v>
      </c>
      <c r="F54" s="4">
        <v>1800000</v>
      </c>
      <c r="G54" s="4">
        <v>1800000</v>
      </c>
      <c r="H54" s="4">
        <v>1800000</v>
      </c>
      <c r="I54" s="4">
        <v>1800000</v>
      </c>
      <c r="J54" s="4">
        <v>1500000</v>
      </c>
      <c r="K54" s="4">
        <v>1500000</v>
      </c>
      <c r="L54" s="4">
        <v>1500000</v>
      </c>
      <c r="M54" s="4">
        <v>1500000</v>
      </c>
      <c r="N54" s="4">
        <v>2041123</v>
      </c>
      <c r="O54" s="4">
        <v>2041123</v>
      </c>
      <c r="P54" s="4">
        <v>2041123</v>
      </c>
      <c r="Q54" s="4">
        <v>2041123</v>
      </c>
      <c r="R54" s="3">
        <f t="shared" ref="R54" si="16">(F54+G54+H54+I54+J54+K54+L54+M54+N54+O54+P54+Q54)/12</f>
        <v>1780374.3333333333</v>
      </c>
      <c r="S54" s="39">
        <v>26544866</v>
      </c>
    </row>
    <row r="55" spans="1:19" x14ac:dyDescent="0.25">
      <c r="A55" s="32"/>
      <c r="B55" s="33"/>
      <c r="C55" s="32"/>
      <c r="D55" s="1">
        <v>191</v>
      </c>
      <c r="E55" s="1" t="s">
        <v>24</v>
      </c>
      <c r="F55" s="2">
        <v>300000</v>
      </c>
      <c r="G55" s="2">
        <v>300000</v>
      </c>
      <c r="H55" s="2">
        <v>300000</v>
      </c>
      <c r="I55" s="2">
        <v>300000</v>
      </c>
      <c r="J55" s="2">
        <v>300000</v>
      </c>
      <c r="K55" s="2">
        <v>300000</v>
      </c>
      <c r="L55" s="2">
        <v>300000</v>
      </c>
      <c r="M55" s="2">
        <v>260000</v>
      </c>
      <c r="N55" s="2">
        <v>260000</v>
      </c>
      <c r="O55" s="2">
        <v>260000</v>
      </c>
      <c r="P55" s="2">
        <v>260000</v>
      </c>
      <c r="Q55" s="2">
        <v>260000</v>
      </c>
      <c r="R55" s="1">
        <v>0</v>
      </c>
      <c r="S55" s="32"/>
    </row>
    <row r="56" spans="1:19" x14ac:dyDescent="0.25">
      <c r="A56" s="32">
        <v>25</v>
      </c>
      <c r="B56" s="33">
        <v>4008543</v>
      </c>
      <c r="C56" s="32" t="s">
        <v>48</v>
      </c>
      <c r="D56" s="1">
        <v>111</v>
      </c>
      <c r="E56" s="1" t="s">
        <v>22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4">
        <v>2502300</v>
      </c>
      <c r="O56" s="4">
        <v>2502300</v>
      </c>
      <c r="P56" s="4">
        <v>2502300</v>
      </c>
      <c r="Q56" s="4">
        <v>2502300</v>
      </c>
      <c r="R56" s="3">
        <f t="shared" ref="R56" si="17">(F56+G56+H56+I56+J56+K56+L56+M56+N56+O56+P56+Q56)/12</f>
        <v>834100</v>
      </c>
      <c r="S56" s="39">
        <v>11883300</v>
      </c>
    </row>
    <row r="57" spans="1:19" x14ac:dyDescent="0.25">
      <c r="A57" s="32"/>
      <c r="B57" s="33"/>
      <c r="C57" s="32"/>
      <c r="D57" s="1">
        <v>191</v>
      </c>
      <c r="E57" s="1" t="s">
        <v>24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2">
        <v>260000</v>
      </c>
      <c r="O57" s="2">
        <v>260000</v>
      </c>
      <c r="P57" s="2">
        <v>260000</v>
      </c>
      <c r="Q57" s="2">
        <v>260000</v>
      </c>
      <c r="R57" s="1">
        <v>0</v>
      </c>
      <c r="S57" s="32"/>
    </row>
    <row r="58" spans="1:19" x14ac:dyDescent="0.25">
      <c r="A58" s="32">
        <v>26</v>
      </c>
      <c r="B58" s="33">
        <v>6133884</v>
      </c>
      <c r="C58" s="32" t="s">
        <v>49</v>
      </c>
      <c r="D58" s="1">
        <v>111</v>
      </c>
      <c r="E58" s="1" t="s">
        <v>22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4">
        <v>2611500</v>
      </c>
      <c r="O58" s="4">
        <v>2611500</v>
      </c>
      <c r="P58" s="4">
        <v>2611500</v>
      </c>
      <c r="Q58" s="4">
        <v>2611500</v>
      </c>
      <c r="R58" s="3">
        <f t="shared" ref="R58" si="18">(F58+G58+H58+I58+J58+K58+L58+M58+N58+O58+P58+Q58)/12</f>
        <v>870500</v>
      </c>
      <c r="S58" s="39">
        <v>11486000</v>
      </c>
    </row>
    <row r="59" spans="1:19" x14ac:dyDescent="0.25">
      <c r="A59" s="32"/>
      <c r="B59" s="33"/>
      <c r="C59" s="32"/>
      <c r="D59" s="1">
        <v>191</v>
      </c>
      <c r="E59" s="1" t="s">
        <v>24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2">
        <v>260000</v>
      </c>
      <c r="O59" s="2">
        <v>260000</v>
      </c>
      <c r="P59" s="2">
        <v>260000</v>
      </c>
      <c r="Q59" s="2">
        <v>260000</v>
      </c>
      <c r="R59" s="1">
        <v>0</v>
      </c>
      <c r="S59" s="32"/>
    </row>
    <row r="60" spans="1:19" x14ac:dyDescent="0.25">
      <c r="A60" s="18"/>
      <c r="B60" s="18"/>
      <c r="C60" s="18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63.75" customHeight="1" x14ac:dyDescent="0.7">
      <c r="C61" s="41" t="s">
        <v>0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9" x14ac:dyDescent="0.25">
      <c r="A62" s="40" t="s">
        <v>20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</row>
    <row r="63" spans="1:19" x14ac:dyDescent="0.25">
      <c r="A63" s="1" t="s">
        <v>1</v>
      </c>
      <c r="B63" s="1" t="s">
        <v>2</v>
      </c>
      <c r="C63" s="1" t="s">
        <v>3</v>
      </c>
      <c r="D63" s="1" t="s">
        <v>4</v>
      </c>
      <c r="E63" s="1" t="s">
        <v>5</v>
      </c>
      <c r="F63" s="1" t="s">
        <v>6</v>
      </c>
      <c r="G63" s="1" t="s">
        <v>7</v>
      </c>
      <c r="H63" s="1" t="s">
        <v>8</v>
      </c>
      <c r="I63" s="1" t="s">
        <v>9</v>
      </c>
      <c r="J63" s="1" t="s">
        <v>10</v>
      </c>
      <c r="K63" s="1" t="s">
        <v>11</v>
      </c>
      <c r="L63" s="1" t="s">
        <v>12</v>
      </c>
      <c r="M63" s="1" t="s">
        <v>13</v>
      </c>
      <c r="N63" s="1" t="s">
        <v>14</v>
      </c>
      <c r="O63" s="1" t="s">
        <v>15</v>
      </c>
      <c r="P63" s="1" t="s">
        <v>16</v>
      </c>
      <c r="Q63" s="1" t="s">
        <v>17</v>
      </c>
      <c r="R63" s="1" t="s">
        <v>18</v>
      </c>
      <c r="S63" s="1" t="s">
        <v>19</v>
      </c>
    </row>
    <row r="64" spans="1:19" x14ac:dyDescent="0.25">
      <c r="A64" s="32">
        <v>27</v>
      </c>
      <c r="B64" s="33">
        <v>3749451</v>
      </c>
      <c r="C64" s="32" t="s">
        <v>50</v>
      </c>
      <c r="D64" s="1">
        <v>111</v>
      </c>
      <c r="E64" s="1" t="s">
        <v>22</v>
      </c>
      <c r="F64" s="1">
        <v>0</v>
      </c>
      <c r="G64" s="1">
        <v>0</v>
      </c>
      <c r="H64" s="4">
        <v>1650000</v>
      </c>
      <c r="I64" s="4">
        <v>1650000</v>
      </c>
      <c r="J64" s="4">
        <v>1650000</v>
      </c>
      <c r="K64" s="4">
        <v>1650000</v>
      </c>
      <c r="L64" s="4">
        <v>1650000</v>
      </c>
      <c r="M64" s="4">
        <v>1500000</v>
      </c>
      <c r="N64" s="4">
        <v>2041123</v>
      </c>
      <c r="O64" s="4">
        <v>2041123</v>
      </c>
      <c r="P64" s="4">
        <v>2041123</v>
      </c>
      <c r="Q64" s="4">
        <v>2041123</v>
      </c>
      <c r="R64" s="3">
        <f t="shared" ref="R64" si="19">(F64+G64+H64+I64+J64+K64+L64+M64+N64+O64+P64+Q64)/12</f>
        <v>1492874.3333333333</v>
      </c>
      <c r="S64" s="39">
        <f>SUM(F64:R64,N65,O65,P65,Q65)</f>
        <v>20447366.333333332</v>
      </c>
    </row>
    <row r="65" spans="1:19" x14ac:dyDescent="0.25">
      <c r="A65" s="32"/>
      <c r="B65" s="33"/>
      <c r="C65" s="32"/>
      <c r="D65" s="1">
        <v>191</v>
      </c>
      <c r="E65" s="1" t="s">
        <v>24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2">
        <v>260000</v>
      </c>
      <c r="O65" s="2">
        <v>260000</v>
      </c>
      <c r="P65" s="2">
        <v>260000</v>
      </c>
      <c r="Q65" s="2">
        <v>260000</v>
      </c>
      <c r="R65" s="1">
        <v>0</v>
      </c>
      <c r="S65" s="32"/>
    </row>
    <row r="66" spans="1:19" x14ac:dyDescent="0.25">
      <c r="A66" s="32">
        <v>28</v>
      </c>
      <c r="B66" s="33">
        <v>4193325</v>
      </c>
      <c r="C66" s="32" t="s">
        <v>51</v>
      </c>
      <c r="D66" s="1">
        <v>111</v>
      </c>
      <c r="E66" s="1" t="s">
        <v>22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4">
        <v>2041123</v>
      </c>
      <c r="O66" s="4">
        <v>2041123</v>
      </c>
      <c r="P66" s="4">
        <v>2041123</v>
      </c>
      <c r="Q66" s="4">
        <v>2041123</v>
      </c>
      <c r="R66" s="3">
        <f t="shared" ref="R66" si="20">(F66+G66+H66+I66+J66+K66+L66+M66+N66+O66+P66+Q66)/12</f>
        <v>680374.33333333337</v>
      </c>
      <c r="S66" s="39">
        <f>SUM(F66:R66,N67,O67,P67,Q67)</f>
        <v>9884866.333333334</v>
      </c>
    </row>
    <row r="67" spans="1:19" x14ac:dyDescent="0.25">
      <c r="A67" s="32"/>
      <c r="B67" s="33"/>
      <c r="C67" s="32"/>
      <c r="D67" s="1">
        <v>191</v>
      </c>
      <c r="E67" s="1" t="s">
        <v>24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2">
        <v>260000</v>
      </c>
      <c r="O67" s="2">
        <v>260000</v>
      </c>
      <c r="P67" s="2">
        <v>260000</v>
      </c>
      <c r="Q67" s="2">
        <v>260000</v>
      </c>
      <c r="R67" s="1">
        <v>0</v>
      </c>
      <c r="S67" s="32"/>
    </row>
    <row r="68" spans="1:19" x14ac:dyDescent="0.25">
      <c r="A68" s="32">
        <v>29</v>
      </c>
      <c r="B68" s="33">
        <v>5166102</v>
      </c>
      <c r="C68" s="32" t="s">
        <v>52</v>
      </c>
      <c r="D68" s="1">
        <v>111</v>
      </c>
      <c r="E68" s="1" t="s">
        <v>22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4">
        <v>2041123</v>
      </c>
      <c r="O68" s="4">
        <v>2041123</v>
      </c>
      <c r="P68" s="4">
        <v>2041123</v>
      </c>
      <c r="Q68" s="4">
        <v>2041123</v>
      </c>
      <c r="R68" s="3">
        <f t="shared" ref="R68" si="21">(F68+G68+H68+I68+J68+K68+L68+M68+N68+O68+P68+Q68)/12</f>
        <v>680374.33333333337</v>
      </c>
      <c r="S68" s="39">
        <f>SUM(F68:R68,N69,O69,P69,Q69)</f>
        <v>9884866.333333334</v>
      </c>
    </row>
    <row r="69" spans="1:19" x14ac:dyDescent="0.25">
      <c r="A69" s="32"/>
      <c r="B69" s="33"/>
      <c r="C69" s="32"/>
      <c r="D69" s="1">
        <v>191</v>
      </c>
      <c r="E69" s="1" t="s">
        <v>24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2">
        <v>260000</v>
      </c>
      <c r="O69" s="2">
        <v>260000</v>
      </c>
      <c r="P69" s="2">
        <v>260000</v>
      </c>
      <c r="Q69" s="2">
        <v>260000</v>
      </c>
      <c r="R69" s="1">
        <v>0</v>
      </c>
      <c r="S69" s="32"/>
    </row>
    <row r="70" spans="1:19" x14ac:dyDescent="0.25">
      <c r="A70" s="32">
        <v>30</v>
      </c>
      <c r="B70" s="33">
        <v>5054807</v>
      </c>
      <c r="C70" s="32" t="s">
        <v>53</v>
      </c>
      <c r="D70" s="1">
        <v>111</v>
      </c>
      <c r="E70" s="1" t="s">
        <v>22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4">
        <v>2080500</v>
      </c>
      <c r="O70" s="4">
        <v>2080500</v>
      </c>
      <c r="P70" s="4">
        <v>2080500</v>
      </c>
      <c r="Q70" s="4">
        <v>2080500</v>
      </c>
      <c r="R70" s="3">
        <f t="shared" ref="R70" si="22">(F70+G70+H70+I70+J70+K70+L70+M70+N70+O70+P70+Q70)/12</f>
        <v>693500</v>
      </c>
      <c r="S70" s="39">
        <f>SUM(F70:R70,N71,O71,P71,Q71)</f>
        <v>10055500</v>
      </c>
    </row>
    <row r="71" spans="1:19" x14ac:dyDescent="0.25">
      <c r="A71" s="32"/>
      <c r="B71" s="33"/>
      <c r="C71" s="32"/>
      <c r="D71" s="1">
        <v>191</v>
      </c>
      <c r="E71" s="1" t="s">
        <v>24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2">
        <v>260000</v>
      </c>
      <c r="O71" s="2">
        <v>260000</v>
      </c>
      <c r="P71" s="2">
        <v>260000</v>
      </c>
      <c r="Q71" s="2">
        <v>260000</v>
      </c>
      <c r="R71" s="1">
        <v>0</v>
      </c>
      <c r="S71" s="32"/>
    </row>
    <row r="72" spans="1:19" x14ac:dyDescent="0.25">
      <c r="A72" s="32">
        <v>31</v>
      </c>
      <c r="B72" s="39">
        <v>3038807</v>
      </c>
      <c r="C72" s="32" t="s">
        <v>54</v>
      </c>
      <c r="D72" s="1">
        <v>111</v>
      </c>
      <c r="E72" s="1" t="s">
        <v>22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4">
        <v>2226800</v>
      </c>
      <c r="O72" s="4">
        <v>2226800</v>
      </c>
      <c r="P72" s="4">
        <v>2226800</v>
      </c>
      <c r="Q72" s="4">
        <v>2226800</v>
      </c>
      <c r="R72" s="3">
        <f t="shared" ref="R72" si="23">(F72+G72+H72+I72+J72+K72+L72+M72+N72+O72+P72+Q72)/12</f>
        <v>742266.66666666663</v>
      </c>
      <c r="S72" s="39">
        <f>SUM(F72:R72,N73,O73,P73,Q73)</f>
        <v>10689466.666666666</v>
      </c>
    </row>
    <row r="73" spans="1:19" x14ac:dyDescent="0.25">
      <c r="A73" s="32"/>
      <c r="B73" s="32"/>
      <c r="C73" s="32" t="s">
        <v>54</v>
      </c>
      <c r="D73" s="1">
        <v>191</v>
      </c>
      <c r="E73" s="1" t="s">
        <v>24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2">
        <v>260000</v>
      </c>
      <c r="O73" s="2">
        <v>260000</v>
      </c>
      <c r="P73" s="2">
        <v>260000</v>
      </c>
      <c r="Q73" s="2">
        <v>260000</v>
      </c>
      <c r="R73" s="1">
        <v>0</v>
      </c>
      <c r="S73" s="32"/>
    </row>
    <row r="74" spans="1:19" x14ac:dyDescent="0.25">
      <c r="A74" s="32">
        <v>32</v>
      </c>
      <c r="B74" s="33">
        <v>5427313</v>
      </c>
      <c r="C74" s="32" t="s">
        <v>55</v>
      </c>
      <c r="D74" s="1">
        <v>111</v>
      </c>
      <c r="E74" s="1" t="s">
        <v>22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4">
        <v>3156400</v>
      </c>
      <c r="O74" s="4">
        <v>3156400</v>
      </c>
      <c r="P74" s="4">
        <v>3156400</v>
      </c>
      <c r="Q74" s="4">
        <v>3156400</v>
      </c>
      <c r="R74" s="3">
        <f>(F74+G74+H74+I74+J74+K74+L74+M74+N74+O74+P74+Q74)/12</f>
        <v>1052133.3333333333</v>
      </c>
      <c r="S74" s="39">
        <f>SUM(F74:R74,N75,O75,P75,P75,Q75)</f>
        <v>14977733.333333334</v>
      </c>
    </row>
    <row r="75" spans="1:19" x14ac:dyDescent="0.25">
      <c r="A75" s="32"/>
      <c r="B75" s="33"/>
      <c r="C75" s="32"/>
      <c r="D75" s="1">
        <v>191</v>
      </c>
      <c r="E75" s="1" t="s">
        <v>24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2">
        <v>260000</v>
      </c>
      <c r="O75" s="2">
        <v>260000</v>
      </c>
      <c r="P75" s="2">
        <v>260000</v>
      </c>
      <c r="Q75" s="2">
        <v>260000</v>
      </c>
      <c r="R75" s="1">
        <v>0</v>
      </c>
      <c r="S75" s="32"/>
    </row>
    <row r="76" spans="1:19" x14ac:dyDescent="0.25">
      <c r="A76" s="32">
        <v>33</v>
      </c>
      <c r="B76" s="33">
        <v>1666481</v>
      </c>
      <c r="C76" s="32" t="s">
        <v>56</v>
      </c>
      <c r="D76" s="1">
        <v>111</v>
      </c>
      <c r="E76" s="1" t="s">
        <v>22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4">
        <v>2921600</v>
      </c>
      <c r="O76" s="4">
        <v>2921600</v>
      </c>
      <c r="P76" s="4">
        <v>2921600</v>
      </c>
      <c r="Q76" s="4">
        <v>2921600</v>
      </c>
      <c r="R76" s="3">
        <f t="shared" ref="R76" si="24">(F76+G76+H76+I76+J76+K76+L76+M76+N76+O76+P76+Q76)/12</f>
        <v>973866.66666666663</v>
      </c>
      <c r="S76" s="39">
        <f>SUM(F76:R76,N77,O77,P77,Q77)</f>
        <v>13700266.666666666</v>
      </c>
    </row>
    <row r="77" spans="1:19" x14ac:dyDescent="0.25">
      <c r="A77" s="32"/>
      <c r="B77" s="33"/>
      <c r="C77" s="32"/>
      <c r="D77" s="1">
        <v>191</v>
      </c>
      <c r="E77" s="1" t="s">
        <v>24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2">
        <v>260000</v>
      </c>
      <c r="O77" s="2">
        <v>260000</v>
      </c>
      <c r="P77" s="2">
        <v>260000</v>
      </c>
      <c r="Q77" s="2">
        <v>260000</v>
      </c>
      <c r="R77" s="1">
        <v>0</v>
      </c>
      <c r="S77" s="32"/>
    </row>
    <row r="78" spans="1:19" x14ac:dyDescent="0.25">
      <c r="A78" s="32">
        <v>34</v>
      </c>
      <c r="B78" s="33">
        <v>5234952</v>
      </c>
      <c r="C78" s="32" t="s">
        <v>57</v>
      </c>
      <c r="D78" s="1">
        <v>111</v>
      </c>
      <c r="E78" s="1" t="s">
        <v>22</v>
      </c>
      <c r="F78" s="4">
        <v>1200000</v>
      </c>
      <c r="G78" s="4">
        <v>1200000</v>
      </c>
      <c r="H78" s="4">
        <v>1200000</v>
      </c>
      <c r="I78" s="4">
        <v>1200000</v>
      </c>
      <c r="J78" s="4">
        <v>1200000</v>
      </c>
      <c r="K78" s="4">
        <v>1200000</v>
      </c>
      <c r="L78" s="4">
        <v>1200000</v>
      </c>
      <c r="M78" s="4">
        <v>1200000</v>
      </c>
      <c r="N78" s="4">
        <v>2041123</v>
      </c>
      <c r="O78" s="4">
        <v>2041123</v>
      </c>
      <c r="P78" s="4">
        <v>2041123</v>
      </c>
      <c r="Q78" s="4">
        <v>2041123</v>
      </c>
      <c r="R78" s="3">
        <f t="shared" ref="R78" si="25">(F78+G78+H78+I78+J78+K78+L78+M78+N78+O78+P78+Q78)/12</f>
        <v>1480374.3333333333</v>
      </c>
      <c r="S78" s="39">
        <f>SUM(F78:R78,N79,O79,P79,Q79)</f>
        <v>20284866.333333332</v>
      </c>
    </row>
    <row r="79" spans="1:19" x14ac:dyDescent="0.25">
      <c r="A79" s="32"/>
      <c r="B79" s="33"/>
      <c r="C79" s="32"/>
      <c r="D79" s="1">
        <v>191</v>
      </c>
      <c r="E79" s="1" t="s">
        <v>24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2">
        <v>260000</v>
      </c>
      <c r="O79" s="2">
        <v>260000</v>
      </c>
      <c r="P79" s="2">
        <v>260000</v>
      </c>
      <c r="Q79" s="2">
        <v>260000</v>
      </c>
      <c r="R79" s="1">
        <v>0</v>
      </c>
      <c r="S79" s="32"/>
    </row>
    <row r="80" spans="1:19" x14ac:dyDescent="0.25">
      <c r="A80" s="32">
        <v>35</v>
      </c>
      <c r="B80" s="33">
        <v>880239</v>
      </c>
      <c r="C80" s="32" t="s">
        <v>58</v>
      </c>
      <c r="D80" s="1">
        <v>111</v>
      </c>
      <c r="E80" s="1" t="s">
        <v>22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4">
        <v>2921600</v>
      </c>
      <c r="O80" s="4">
        <v>2921600</v>
      </c>
      <c r="P80" s="4">
        <v>2921600</v>
      </c>
      <c r="Q80" s="4">
        <v>2921600</v>
      </c>
      <c r="R80" s="3">
        <f t="shared" ref="R80" si="26">(F80+G80+H80+I80+J80+K80+L80+M80+N80+O80+P80+Q80)/12</f>
        <v>973866.66666666663</v>
      </c>
      <c r="S80" s="39">
        <f>SUM(F80:R80,N81,O81,P81,Q81)</f>
        <v>13700266.666666666</v>
      </c>
    </row>
    <row r="81" spans="1:19" x14ac:dyDescent="0.25">
      <c r="A81" s="32"/>
      <c r="B81" s="33"/>
      <c r="C81" s="32"/>
      <c r="D81" s="1">
        <v>191</v>
      </c>
      <c r="E81" s="1" t="s">
        <v>24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2">
        <v>260000</v>
      </c>
      <c r="O81" s="2">
        <v>260000</v>
      </c>
      <c r="P81" s="2">
        <v>260000</v>
      </c>
      <c r="Q81" s="2">
        <v>260000</v>
      </c>
      <c r="R81" s="1">
        <v>0</v>
      </c>
      <c r="S81" s="32"/>
    </row>
    <row r="82" spans="1:19" x14ac:dyDescent="0.25">
      <c r="A82" s="32">
        <v>36</v>
      </c>
      <c r="B82" s="33">
        <v>6028599</v>
      </c>
      <c r="C82" s="32" t="s">
        <v>59</v>
      </c>
      <c r="D82" s="1">
        <v>111</v>
      </c>
      <c r="E82" s="1" t="s">
        <v>22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4">
        <v>2041123</v>
      </c>
      <c r="O82" s="4">
        <v>2041123</v>
      </c>
      <c r="P82" s="4">
        <v>2041123</v>
      </c>
      <c r="Q82" s="4">
        <v>2041123</v>
      </c>
      <c r="R82" s="3">
        <f t="shared" ref="R82" si="27">(F82+G82+H82+I82+J82+K82+L82+M82+N82+O82+P82+Q82)/12</f>
        <v>680374.33333333337</v>
      </c>
      <c r="S82" s="39">
        <f>SUM(F82:R82,N83,O83,P83,Q83)</f>
        <v>9884866.333333334</v>
      </c>
    </row>
    <row r="83" spans="1:19" x14ac:dyDescent="0.25">
      <c r="A83" s="32"/>
      <c r="B83" s="33"/>
      <c r="C83" s="32"/>
      <c r="D83" s="1">
        <v>191</v>
      </c>
      <c r="E83" s="1" t="s">
        <v>24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2">
        <v>260000</v>
      </c>
      <c r="O83" s="2">
        <v>260000</v>
      </c>
      <c r="P83" s="2">
        <v>260000</v>
      </c>
      <c r="Q83" s="2">
        <v>260000</v>
      </c>
      <c r="R83" s="1">
        <v>0</v>
      </c>
      <c r="S83" s="32"/>
    </row>
    <row r="84" spans="1:19" x14ac:dyDescent="0.25">
      <c r="A84" s="32">
        <v>37</v>
      </c>
      <c r="B84" s="33">
        <v>1410652</v>
      </c>
      <c r="C84" s="32" t="s">
        <v>60</v>
      </c>
      <c r="D84" s="1">
        <v>111</v>
      </c>
      <c r="E84" s="1" t="s">
        <v>22</v>
      </c>
      <c r="F84" s="4">
        <v>2688500</v>
      </c>
      <c r="G84" s="4">
        <v>2688500</v>
      </c>
      <c r="H84" s="4">
        <v>2688500</v>
      </c>
      <c r="I84" s="4">
        <v>2688500</v>
      </c>
      <c r="J84" s="6">
        <v>3156400</v>
      </c>
      <c r="K84" s="6">
        <v>3156400</v>
      </c>
      <c r="L84" s="6">
        <v>3156400</v>
      </c>
      <c r="M84" s="6">
        <v>3156400</v>
      </c>
      <c r="N84" s="6">
        <v>3156400</v>
      </c>
      <c r="O84" s="6">
        <v>3156400</v>
      </c>
      <c r="P84" s="6">
        <v>3156400</v>
      </c>
      <c r="Q84" s="6">
        <v>3156400</v>
      </c>
      <c r="R84" s="3">
        <f t="shared" ref="R84" si="28">(F84+G84+H84+I84+J84+K84+L84+M84+N84+O84+P84+Q84)/12</f>
        <v>3000433.3333333335</v>
      </c>
      <c r="S84" s="39">
        <f>SUM(F84:R84,F85,G85,H85,I85,J85,K85,L85,M85,N85,O85,P85)</f>
        <v>42145633.333333336</v>
      </c>
    </row>
    <row r="85" spans="1:19" x14ac:dyDescent="0.25">
      <c r="A85" s="32"/>
      <c r="B85" s="33"/>
      <c r="C85" s="32"/>
      <c r="D85" s="1">
        <v>191</v>
      </c>
      <c r="E85" s="1" t="s">
        <v>24</v>
      </c>
      <c r="F85" s="2">
        <v>300000</v>
      </c>
      <c r="G85" s="2">
        <v>300000</v>
      </c>
      <c r="H85" s="2">
        <v>300000</v>
      </c>
      <c r="I85" s="2">
        <v>300000</v>
      </c>
      <c r="J85" s="2">
        <v>300000</v>
      </c>
      <c r="K85" s="2">
        <v>300000</v>
      </c>
      <c r="L85" s="2">
        <v>300000</v>
      </c>
      <c r="M85" s="2">
        <v>260000</v>
      </c>
      <c r="N85" s="2">
        <v>260000</v>
      </c>
      <c r="O85" s="2">
        <v>260000</v>
      </c>
      <c r="P85" s="2">
        <v>260000</v>
      </c>
      <c r="Q85" s="2">
        <v>260000</v>
      </c>
      <c r="R85" s="1">
        <v>0</v>
      </c>
      <c r="S85" s="32"/>
    </row>
    <row r="86" spans="1:19" x14ac:dyDescent="0.25">
      <c r="A86" s="32">
        <v>38</v>
      </c>
      <c r="B86" s="33">
        <v>2185888</v>
      </c>
      <c r="C86" s="32" t="s">
        <v>61</v>
      </c>
      <c r="D86" s="1">
        <v>111</v>
      </c>
      <c r="E86" s="1" t="s">
        <v>22</v>
      </c>
      <c r="F86" s="4">
        <v>1964507</v>
      </c>
      <c r="G86" s="4">
        <v>1964507</v>
      </c>
      <c r="H86" s="4">
        <v>1964507</v>
      </c>
      <c r="I86" s="4">
        <v>1964507</v>
      </c>
      <c r="J86" s="4">
        <v>1964507</v>
      </c>
      <c r="K86" s="4">
        <v>1964507</v>
      </c>
      <c r="L86" s="4">
        <v>1964507</v>
      </c>
      <c r="M86" s="4">
        <v>1964507</v>
      </c>
      <c r="N86" s="4">
        <v>2041123</v>
      </c>
      <c r="O86" s="4">
        <v>2041123</v>
      </c>
      <c r="P86" s="4">
        <v>2041123</v>
      </c>
      <c r="Q86" s="4">
        <v>2041123</v>
      </c>
      <c r="R86" s="3">
        <f t="shared" ref="R86" si="29">(F86+G86+H86+I86+J86+K86+L86+M86+N86+O86+P86+Q86)/12</f>
        <v>1990045.6666666667</v>
      </c>
      <c r="S86" s="39">
        <f>SUM(F86:R86,F87,G87,H87,I87,J87,K87,L87,M87,N87,O87,P87)</f>
        <v>29010593.666666668</v>
      </c>
    </row>
    <row r="87" spans="1:19" x14ac:dyDescent="0.25">
      <c r="A87" s="32"/>
      <c r="B87" s="33"/>
      <c r="C87" s="32"/>
      <c r="D87" s="1">
        <v>191</v>
      </c>
      <c r="E87" s="1" t="s">
        <v>24</v>
      </c>
      <c r="F87" s="2">
        <v>300000</v>
      </c>
      <c r="G87" s="2">
        <v>300000</v>
      </c>
      <c r="H87" s="2">
        <v>300000</v>
      </c>
      <c r="I87" s="2">
        <v>300000</v>
      </c>
      <c r="J87" s="2">
        <v>300000</v>
      </c>
      <c r="K87" s="2">
        <v>300000</v>
      </c>
      <c r="L87" s="2">
        <v>300000</v>
      </c>
      <c r="M87" s="2">
        <v>260000</v>
      </c>
      <c r="N87" s="2">
        <v>260000</v>
      </c>
      <c r="O87" s="2">
        <v>260000</v>
      </c>
      <c r="P87" s="2">
        <v>260000</v>
      </c>
      <c r="Q87" s="2">
        <v>260000</v>
      </c>
      <c r="R87" s="1">
        <v>0</v>
      </c>
      <c r="S87" s="32"/>
    </row>
    <row r="88" spans="1:19" x14ac:dyDescent="0.25">
      <c r="A88" s="32">
        <v>39</v>
      </c>
      <c r="B88" s="33">
        <v>1172160</v>
      </c>
      <c r="C88" s="32" t="s">
        <v>62</v>
      </c>
      <c r="D88" s="1">
        <v>111</v>
      </c>
      <c r="E88" s="1" t="s">
        <v>22</v>
      </c>
      <c r="F88" s="4">
        <v>2110500</v>
      </c>
      <c r="G88" s="4">
        <v>2110500</v>
      </c>
      <c r="H88" s="4">
        <v>2110500</v>
      </c>
      <c r="I88" s="4">
        <v>2110500</v>
      </c>
      <c r="J88" s="4">
        <v>2110500</v>
      </c>
      <c r="K88" s="4">
        <v>2110500</v>
      </c>
      <c r="L88" s="4">
        <v>2110500</v>
      </c>
      <c r="M88" s="4">
        <v>2110500</v>
      </c>
      <c r="N88" s="4">
        <v>2110500</v>
      </c>
      <c r="O88" s="4">
        <v>2110500</v>
      </c>
      <c r="P88" s="4">
        <v>2110500</v>
      </c>
      <c r="Q88" s="4">
        <v>2110500</v>
      </c>
      <c r="R88" s="3">
        <f t="shared" ref="R88" si="30">(F88+G88+H88+I88+J88+K88+L88+M88+N88+O88+P88+Q88)/12</f>
        <v>2110500</v>
      </c>
      <c r="S88" s="39">
        <f>SUM(F88:R88,F89,G89,H89,I89,J89,K89,L89,M89,N89,O89,P89,Q89)</f>
        <v>30836500</v>
      </c>
    </row>
    <row r="89" spans="1:19" x14ac:dyDescent="0.25">
      <c r="A89" s="32"/>
      <c r="B89" s="33"/>
      <c r="C89" s="32"/>
      <c r="D89" s="1">
        <v>191</v>
      </c>
      <c r="E89" s="1" t="s">
        <v>24</v>
      </c>
      <c r="F89" s="2">
        <v>300000</v>
      </c>
      <c r="G89" s="2">
        <v>300000</v>
      </c>
      <c r="H89" s="2">
        <v>300000</v>
      </c>
      <c r="I89" s="2">
        <v>300000</v>
      </c>
      <c r="J89" s="2">
        <v>300000</v>
      </c>
      <c r="K89" s="2">
        <v>300000</v>
      </c>
      <c r="L89" s="2">
        <v>300000</v>
      </c>
      <c r="M89" s="2">
        <v>260000</v>
      </c>
      <c r="N89" s="2">
        <v>260000</v>
      </c>
      <c r="O89" s="2">
        <v>260000</v>
      </c>
      <c r="P89" s="2">
        <v>260000</v>
      </c>
      <c r="Q89" s="2">
        <v>260000</v>
      </c>
      <c r="R89" s="1">
        <v>0</v>
      </c>
      <c r="S89" s="32"/>
    </row>
    <row r="90" spans="1:19" x14ac:dyDescent="0.25">
      <c r="A90" s="18"/>
      <c r="B90" s="18"/>
      <c r="C90" s="1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46.5" x14ac:dyDescent="0.7">
      <c r="C91" s="41" t="s">
        <v>0</v>
      </c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1:19" x14ac:dyDescent="0.25">
      <c r="A92" s="40" t="s">
        <v>20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</row>
    <row r="93" spans="1:19" x14ac:dyDescent="0.25">
      <c r="A93" s="1" t="s">
        <v>1</v>
      </c>
      <c r="B93" s="1" t="s">
        <v>2</v>
      </c>
      <c r="C93" s="1" t="s">
        <v>3</v>
      </c>
      <c r="D93" s="1" t="s">
        <v>4</v>
      </c>
      <c r="E93" s="1" t="s">
        <v>5</v>
      </c>
      <c r="F93" s="1" t="s">
        <v>6</v>
      </c>
      <c r="G93" s="1" t="s">
        <v>7</v>
      </c>
      <c r="H93" s="1" t="s">
        <v>8</v>
      </c>
      <c r="I93" s="1" t="s">
        <v>9</v>
      </c>
      <c r="J93" s="1" t="s">
        <v>10</v>
      </c>
      <c r="K93" s="1" t="s">
        <v>11</v>
      </c>
      <c r="L93" s="1" t="s">
        <v>12</v>
      </c>
      <c r="M93" s="1" t="s">
        <v>13</v>
      </c>
      <c r="N93" s="1" t="s">
        <v>14</v>
      </c>
      <c r="O93" s="1" t="s">
        <v>15</v>
      </c>
      <c r="P93" s="1" t="s">
        <v>16</v>
      </c>
      <c r="Q93" s="1" t="s">
        <v>17</v>
      </c>
      <c r="R93" s="1" t="s">
        <v>18</v>
      </c>
      <c r="S93" s="1" t="s">
        <v>19</v>
      </c>
    </row>
    <row r="94" spans="1:19" x14ac:dyDescent="0.25">
      <c r="A94" s="32">
        <v>40</v>
      </c>
      <c r="B94" s="33">
        <v>3986671</v>
      </c>
      <c r="C94" s="32" t="s">
        <v>63</v>
      </c>
      <c r="D94" s="1">
        <v>111</v>
      </c>
      <c r="E94" s="1" t="s">
        <v>22</v>
      </c>
      <c r="F94" s="4">
        <v>4144000</v>
      </c>
      <c r="G94" s="4">
        <v>4144000</v>
      </c>
      <c r="H94" s="4">
        <v>4144000</v>
      </c>
      <c r="I94" s="4">
        <v>4144000</v>
      </c>
      <c r="J94" s="4">
        <v>4144000</v>
      </c>
      <c r="K94" s="4">
        <v>4144000</v>
      </c>
      <c r="L94" s="4">
        <v>4144000</v>
      </c>
      <c r="M94" s="4">
        <v>4144000</v>
      </c>
      <c r="N94" s="4">
        <v>2688500</v>
      </c>
      <c r="O94" s="4">
        <v>2688500</v>
      </c>
      <c r="P94" s="4">
        <v>2688500</v>
      </c>
      <c r="Q94" s="4">
        <v>2688500</v>
      </c>
      <c r="R94" s="3">
        <f t="shared" ref="R94" si="31">(F94+G94+H94+I94+J94+K94+L94+M94+N94+O94+P94+Q94)/12</f>
        <v>3658833.3333333335</v>
      </c>
      <c r="S94" s="39">
        <f>SUM(F94:R94,R95,Q95,P95,O95,N95,M95,L95,K95,J95,I95,H95,G95,F95)</f>
        <v>50964833.333333336</v>
      </c>
    </row>
    <row r="95" spans="1:19" x14ac:dyDescent="0.25">
      <c r="A95" s="32"/>
      <c r="B95" s="33"/>
      <c r="C95" s="32"/>
      <c r="D95" s="1">
        <v>191</v>
      </c>
      <c r="E95" s="1" t="s">
        <v>24</v>
      </c>
      <c r="F95" s="2">
        <v>300000</v>
      </c>
      <c r="G95" s="2">
        <v>300000</v>
      </c>
      <c r="H95" s="2">
        <v>300000</v>
      </c>
      <c r="I95" s="2">
        <v>300000</v>
      </c>
      <c r="J95" s="2">
        <v>300000</v>
      </c>
      <c r="K95" s="2">
        <v>300000</v>
      </c>
      <c r="L95" s="2">
        <v>300000</v>
      </c>
      <c r="M95" s="2">
        <v>260000</v>
      </c>
      <c r="N95" s="2">
        <v>260000</v>
      </c>
      <c r="O95" s="2">
        <v>260000</v>
      </c>
      <c r="P95" s="2">
        <v>260000</v>
      </c>
      <c r="Q95" s="2">
        <v>260000</v>
      </c>
      <c r="R95" s="1">
        <v>0</v>
      </c>
      <c r="S95" s="32"/>
    </row>
    <row r="96" spans="1:19" x14ac:dyDescent="0.25">
      <c r="A96" s="32">
        <v>41</v>
      </c>
      <c r="B96" s="33">
        <v>4680991</v>
      </c>
      <c r="C96" s="32" t="s">
        <v>64</v>
      </c>
      <c r="D96" s="1">
        <v>111</v>
      </c>
      <c r="E96" s="1" t="s">
        <v>22</v>
      </c>
      <c r="F96" s="4">
        <v>5000000</v>
      </c>
      <c r="G96" s="4">
        <v>5000000</v>
      </c>
      <c r="H96" s="4">
        <v>5000000</v>
      </c>
      <c r="I96" s="4">
        <v>5000000</v>
      </c>
      <c r="J96" s="4">
        <v>5000000</v>
      </c>
      <c r="K96" s="4">
        <v>5000000</v>
      </c>
      <c r="L96" s="4">
        <v>5000000</v>
      </c>
      <c r="M96" s="4">
        <v>5000000</v>
      </c>
      <c r="N96" s="4">
        <v>5000000</v>
      </c>
      <c r="O96" s="4">
        <v>5000000</v>
      </c>
      <c r="P96" s="4">
        <v>5000000</v>
      </c>
      <c r="Q96" s="4">
        <v>5000000</v>
      </c>
      <c r="R96" s="3">
        <f t="shared" ref="R96" si="32">(F96+G96+H96+I96+J96+K96+L96+M96+N96+O96+P96+Q96)/12</f>
        <v>5000000</v>
      </c>
      <c r="S96" s="39">
        <f>SUM(F96:R96,Q97,P97,O97,N97,M97,L97,K97,J97,I97,H97,G97,F97)</f>
        <v>68400000</v>
      </c>
    </row>
    <row r="97" spans="1:19" x14ac:dyDescent="0.25">
      <c r="A97" s="32"/>
      <c r="B97" s="33"/>
      <c r="C97" s="32"/>
      <c r="D97" s="1">
        <v>191</v>
      </c>
      <c r="E97" s="1" t="s">
        <v>24</v>
      </c>
      <c r="F97" s="2">
        <v>300000</v>
      </c>
      <c r="G97" s="2">
        <v>300000</v>
      </c>
      <c r="H97" s="2">
        <v>300000</v>
      </c>
      <c r="I97" s="2">
        <v>300000</v>
      </c>
      <c r="J97" s="2">
        <v>300000</v>
      </c>
      <c r="K97" s="2">
        <v>300000</v>
      </c>
      <c r="L97" s="2">
        <v>300000</v>
      </c>
      <c r="M97" s="2">
        <v>260000</v>
      </c>
      <c r="N97" s="2">
        <v>260000</v>
      </c>
      <c r="O97" s="2">
        <v>260000</v>
      </c>
      <c r="P97" s="2">
        <v>260000</v>
      </c>
      <c r="Q97" s="2">
        <v>260000</v>
      </c>
      <c r="R97" s="1">
        <v>0</v>
      </c>
      <c r="S97" s="32"/>
    </row>
    <row r="98" spans="1:19" x14ac:dyDescent="0.25">
      <c r="A98" s="32">
        <v>42</v>
      </c>
      <c r="B98" s="33">
        <v>2256991</v>
      </c>
      <c r="C98" s="32" t="s">
        <v>65</v>
      </c>
      <c r="D98" s="1">
        <v>111</v>
      </c>
      <c r="E98" s="1" t="s">
        <v>22</v>
      </c>
      <c r="F98" s="4">
        <v>3000000</v>
      </c>
      <c r="G98" s="4">
        <v>3500000</v>
      </c>
      <c r="H98" s="4">
        <v>3500000</v>
      </c>
      <c r="I98" s="4">
        <v>3500000</v>
      </c>
      <c r="J98" s="4">
        <v>3500000</v>
      </c>
      <c r="K98" s="4">
        <v>3500000</v>
      </c>
      <c r="L98" s="4">
        <v>3500000</v>
      </c>
      <c r="M98" s="4">
        <v>3500000</v>
      </c>
      <c r="N98" s="4">
        <v>3500000</v>
      </c>
      <c r="O98" s="4">
        <v>3500000</v>
      </c>
      <c r="P98" s="4">
        <v>3500000</v>
      </c>
      <c r="Q98" s="4">
        <v>3500000</v>
      </c>
      <c r="R98" s="3">
        <f t="shared" ref="R98" si="33">(F98+G98+H98+I98+J98+K98+L98+M98+N98+O98+P98+Q98)/12</f>
        <v>3458333.3333333335</v>
      </c>
      <c r="S98" s="39">
        <f>SUM(F98:R98,Q99,P99,O99,N99,M99,L99,K99,J99,I99,H99,G99,F99)</f>
        <v>48358333.333333336</v>
      </c>
    </row>
    <row r="99" spans="1:19" x14ac:dyDescent="0.25">
      <c r="A99" s="32"/>
      <c r="B99" s="33"/>
      <c r="C99" s="32"/>
      <c r="D99" s="1">
        <v>191</v>
      </c>
      <c r="E99" s="1" t="s">
        <v>24</v>
      </c>
      <c r="F99" s="2">
        <v>300000</v>
      </c>
      <c r="G99" s="2">
        <v>300000</v>
      </c>
      <c r="H99" s="2">
        <v>300000</v>
      </c>
      <c r="I99" s="2">
        <v>300000</v>
      </c>
      <c r="J99" s="2">
        <v>300000</v>
      </c>
      <c r="K99" s="2">
        <v>300000</v>
      </c>
      <c r="L99" s="2">
        <v>300000</v>
      </c>
      <c r="M99" s="2">
        <v>260000</v>
      </c>
      <c r="N99" s="2">
        <v>260000</v>
      </c>
      <c r="O99" s="2">
        <v>260000</v>
      </c>
      <c r="P99" s="2">
        <v>260000</v>
      </c>
      <c r="Q99" s="2">
        <v>260000</v>
      </c>
      <c r="R99" s="1">
        <v>0</v>
      </c>
      <c r="S99" s="32"/>
    </row>
    <row r="100" spans="1:19" x14ac:dyDescent="0.25">
      <c r="A100" s="32">
        <v>43</v>
      </c>
      <c r="B100" s="33">
        <v>738643</v>
      </c>
      <c r="C100" s="32" t="s">
        <v>66</v>
      </c>
      <c r="D100" s="1">
        <v>111</v>
      </c>
      <c r="E100" s="1" t="s">
        <v>22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4">
        <v>3156400</v>
      </c>
      <c r="O100" s="4">
        <v>3156400</v>
      </c>
      <c r="P100" s="4">
        <v>3156400</v>
      </c>
      <c r="Q100" s="4">
        <v>3156400</v>
      </c>
      <c r="R100" s="3">
        <f t="shared" ref="R100" si="34">(F100+G100+H100+I100+J100+K100+L100+M100+N100+O100+P100+Q100)/12</f>
        <v>1052133.3333333333</v>
      </c>
      <c r="S100" s="39">
        <f>SUM(F100:R100,Q101,P101,O101,N101)</f>
        <v>14717733.333333334</v>
      </c>
    </row>
    <row r="101" spans="1:19" x14ac:dyDescent="0.25">
      <c r="A101" s="32"/>
      <c r="B101" s="33"/>
      <c r="C101" s="32"/>
      <c r="D101" s="1">
        <v>191</v>
      </c>
      <c r="E101" s="1" t="s">
        <v>24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2">
        <v>260000</v>
      </c>
      <c r="O101" s="2">
        <v>260000</v>
      </c>
      <c r="P101" s="2">
        <v>260000</v>
      </c>
      <c r="Q101" s="2">
        <v>260000</v>
      </c>
      <c r="R101" s="1">
        <v>0</v>
      </c>
      <c r="S101" s="32"/>
    </row>
    <row r="102" spans="1:19" x14ac:dyDescent="0.25">
      <c r="A102" s="32">
        <v>44</v>
      </c>
      <c r="B102" s="33">
        <v>4872379</v>
      </c>
      <c r="C102" s="32" t="s">
        <v>67</v>
      </c>
      <c r="D102" s="1">
        <v>111</v>
      </c>
      <c r="E102" s="1" t="s">
        <v>22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4">
        <v>3156400</v>
      </c>
      <c r="O102" s="4">
        <v>3156400</v>
      </c>
      <c r="P102" s="4">
        <v>3156400</v>
      </c>
      <c r="Q102" s="4">
        <v>3156400</v>
      </c>
      <c r="R102" s="3">
        <f t="shared" ref="R102" si="35">(F102+G102+H102+I102+J102+K102+L102+M102+N102+O102+P102+Q102)/12</f>
        <v>1052133.3333333333</v>
      </c>
      <c r="S102" s="39">
        <f>SUM(F102:R102,Q103,P103,O103,N103)</f>
        <v>14717733.333333334</v>
      </c>
    </row>
    <row r="103" spans="1:19" x14ac:dyDescent="0.25">
      <c r="A103" s="32"/>
      <c r="B103" s="33"/>
      <c r="C103" s="32"/>
      <c r="D103" s="1">
        <v>191</v>
      </c>
      <c r="E103" s="1" t="s">
        <v>24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2">
        <v>260000</v>
      </c>
      <c r="O103" s="2">
        <v>260000</v>
      </c>
      <c r="P103" s="2">
        <v>260000</v>
      </c>
      <c r="Q103" s="2">
        <v>260000</v>
      </c>
      <c r="R103" s="1">
        <v>0</v>
      </c>
      <c r="S103" s="32"/>
    </row>
    <row r="104" spans="1:19" x14ac:dyDescent="0.25">
      <c r="A104" s="32">
        <v>45</v>
      </c>
      <c r="B104" s="33">
        <v>5971827</v>
      </c>
      <c r="C104" s="32" t="s">
        <v>68</v>
      </c>
      <c r="D104" s="1">
        <v>111</v>
      </c>
      <c r="E104" s="1" t="s">
        <v>22</v>
      </c>
      <c r="F104" s="3">
        <v>1000000</v>
      </c>
      <c r="G104" s="3">
        <v>1000000</v>
      </c>
      <c r="H104" s="3">
        <v>1000000</v>
      </c>
      <c r="I104" s="3">
        <v>1000000</v>
      </c>
      <c r="J104" s="3">
        <v>1000000</v>
      </c>
      <c r="K104" s="3">
        <v>1000000</v>
      </c>
      <c r="L104" s="3">
        <v>1200000</v>
      </c>
      <c r="M104" s="4">
        <v>2611500</v>
      </c>
      <c r="N104" s="4">
        <v>2611500</v>
      </c>
      <c r="O104" s="4">
        <v>2611500</v>
      </c>
      <c r="P104" s="4">
        <v>2611500</v>
      </c>
      <c r="Q104" s="4">
        <v>2611500</v>
      </c>
      <c r="R104" s="3">
        <f t="shared" ref="R104" si="36">(F104+G104+H104+I104+J104+K104+L104+M104+N104+O104+P104+Q104)/12</f>
        <v>1688125</v>
      </c>
      <c r="S104" s="39">
        <f>SUM(F104:R104,Q105,P105,O105,N105,M105)</f>
        <v>23245625</v>
      </c>
    </row>
    <row r="105" spans="1:19" x14ac:dyDescent="0.25">
      <c r="A105" s="32"/>
      <c r="B105" s="33"/>
      <c r="C105" s="32"/>
      <c r="D105" s="1">
        <v>191</v>
      </c>
      <c r="E105" s="1" t="s">
        <v>24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2">
        <v>260000</v>
      </c>
      <c r="N105" s="2">
        <v>260000</v>
      </c>
      <c r="O105" s="2">
        <v>260000</v>
      </c>
      <c r="P105" s="2">
        <v>260000</v>
      </c>
      <c r="Q105" s="2">
        <v>260000</v>
      </c>
      <c r="R105" s="1">
        <v>0</v>
      </c>
      <c r="S105" s="32"/>
    </row>
    <row r="106" spans="1:19" x14ac:dyDescent="0.25">
      <c r="A106" s="32">
        <v>46</v>
      </c>
      <c r="B106" s="33">
        <v>4903324</v>
      </c>
      <c r="C106" s="32" t="s">
        <v>69</v>
      </c>
      <c r="D106" s="1">
        <v>111</v>
      </c>
      <c r="E106" s="1" t="s">
        <v>22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4">
        <v>3156400</v>
      </c>
      <c r="O106" s="4">
        <v>3156400</v>
      </c>
      <c r="P106" s="4">
        <v>3156400</v>
      </c>
      <c r="Q106" s="4">
        <v>3156400</v>
      </c>
      <c r="R106" s="3">
        <f t="shared" ref="R106" si="37">(F106+G106+H106+I106+J106+K106+L106+M106+N106+O106+P106+Q106)/12</f>
        <v>1052133.3333333333</v>
      </c>
      <c r="S106" s="39">
        <f>SUM(F106:R106,Q107,P107,O107,N107)</f>
        <v>14717733.333333334</v>
      </c>
    </row>
    <row r="107" spans="1:19" x14ac:dyDescent="0.25">
      <c r="A107" s="32"/>
      <c r="B107" s="33"/>
      <c r="C107" s="32"/>
      <c r="D107" s="1">
        <v>191</v>
      </c>
      <c r="E107" s="1" t="s">
        <v>24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2">
        <v>0</v>
      </c>
      <c r="N107" s="2">
        <v>260000</v>
      </c>
      <c r="O107" s="2">
        <v>260000</v>
      </c>
      <c r="P107" s="2">
        <v>260000</v>
      </c>
      <c r="Q107" s="2">
        <v>260000</v>
      </c>
      <c r="R107" s="1">
        <v>0</v>
      </c>
      <c r="S107" s="32"/>
    </row>
    <row r="108" spans="1:19" x14ac:dyDescent="0.25">
      <c r="A108" s="32">
        <v>47</v>
      </c>
      <c r="B108" s="33">
        <v>3779091</v>
      </c>
      <c r="C108" s="32" t="s">
        <v>70</v>
      </c>
      <c r="D108" s="1">
        <v>111</v>
      </c>
      <c r="E108" s="1" t="s">
        <v>22</v>
      </c>
      <c r="F108" s="1">
        <v>0</v>
      </c>
      <c r="G108" s="4">
        <v>3000000</v>
      </c>
      <c r="H108" s="4">
        <v>3000000</v>
      </c>
      <c r="I108" s="4">
        <v>3000000</v>
      </c>
      <c r="J108" s="4">
        <v>3000000</v>
      </c>
      <c r="K108" s="4">
        <v>3000000</v>
      </c>
      <c r="L108" s="4">
        <v>3000000</v>
      </c>
      <c r="M108" s="4">
        <v>3000000</v>
      </c>
      <c r="N108" s="4">
        <v>3000000</v>
      </c>
      <c r="O108" s="4">
        <v>3000000</v>
      </c>
      <c r="P108" s="4">
        <v>3000000</v>
      </c>
      <c r="Q108" s="4">
        <v>3000000</v>
      </c>
      <c r="R108" s="3">
        <f t="shared" ref="R108" si="38">(F108+G108+H108+I108+J108+K108+L108+M108+N108+O108+P108+Q108)/12</f>
        <v>2750000</v>
      </c>
      <c r="S108" s="39">
        <f>SUM(F108:R108,Q109,P109,O109,N109,M109,L109,K109,J109,I109,H109,G109)</f>
        <v>38850000</v>
      </c>
    </row>
    <row r="109" spans="1:19" x14ac:dyDescent="0.25">
      <c r="A109" s="32"/>
      <c r="B109" s="33"/>
      <c r="C109" s="32"/>
      <c r="D109" s="1">
        <v>191</v>
      </c>
      <c r="E109" s="1" t="s">
        <v>24</v>
      </c>
      <c r="F109" s="1">
        <v>0</v>
      </c>
      <c r="G109" s="2">
        <v>300000</v>
      </c>
      <c r="H109" s="2">
        <v>300000</v>
      </c>
      <c r="I109" s="2">
        <v>300000</v>
      </c>
      <c r="J109" s="2">
        <v>300000</v>
      </c>
      <c r="K109" s="2">
        <v>300000</v>
      </c>
      <c r="L109" s="2">
        <v>300000</v>
      </c>
      <c r="M109" s="2">
        <v>260000</v>
      </c>
      <c r="N109" s="2">
        <v>260000</v>
      </c>
      <c r="O109" s="2">
        <v>260000</v>
      </c>
      <c r="P109" s="2">
        <v>260000</v>
      </c>
      <c r="Q109" s="2">
        <v>260000</v>
      </c>
      <c r="R109" s="1">
        <v>0</v>
      </c>
      <c r="S109" s="32"/>
    </row>
    <row r="110" spans="1:19" x14ac:dyDescent="0.25">
      <c r="A110" s="32">
        <v>48</v>
      </c>
      <c r="B110" s="33">
        <v>5189434</v>
      </c>
      <c r="C110" s="32" t="s">
        <v>71</v>
      </c>
      <c r="D110" s="1">
        <v>111</v>
      </c>
      <c r="E110" s="1" t="s">
        <v>22</v>
      </c>
      <c r="F110" s="1">
        <v>0</v>
      </c>
      <c r="G110" s="4">
        <v>2500000</v>
      </c>
      <c r="H110" s="4">
        <v>2500000</v>
      </c>
      <c r="I110" s="4">
        <v>2500000</v>
      </c>
      <c r="J110" s="4">
        <v>2500000</v>
      </c>
      <c r="K110" s="4">
        <v>2500000</v>
      </c>
      <c r="L110" s="4">
        <v>2500000</v>
      </c>
      <c r="M110" s="4">
        <v>2500000</v>
      </c>
      <c r="N110" s="4">
        <v>2500000</v>
      </c>
      <c r="O110" s="4">
        <v>2500000</v>
      </c>
      <c r="P110" s="4">
        <v>2500000</v>
      </c>
      <c r="Q110" s="4">
        <v>2500000</v>
      </c>
      <c r="R110" s="3">
        <f t="shared" ref="R110" si="39">(F110+G110+H110+I110+J110+K110+L110+M110+N110+O110+P110+Q110)/12</f>
        <v>2291666.6666666665</v>
      </c>
      <c r="S110" s="39">
        <f>SUM(F110:R110,Q111,P111,O111,N111,M111,L111,K111,J111,I111,H111,G111)</f>
        <v>32891666.666666668</v>
      </c>
    </row>
    <row r="111" spans="1:19" x14ac:dyDescent="0.25">
      <c r="A111" s="32"/>
      <c r="B111" s="33"/>
      <c r="C111" s="32"/>
      <c r="D111" s="1">
        <v>191</v>
      </c>
      <c r="E111" s="1" t="s">
        <v>24</v>
      </c>
      <c r="F111" s="1">
        <v>0</v>
      </c>
      <c r="G111" s="2">
        <v>300000</v>
      </c>
      <c r="H111" s="2">
        <v>300000</v>
      </c>
      <c r="I111" s="2">
        <v>300000</v>
      </c>
      <c r="J111" s="2">
        <v>300000</v>
      </c>
      <c r="K111" s="2">
        <v>300000</v>
      </c>
      <c r="L111" s="2">
        <v>300000</v>
      </c>
      <c r="M111" s="2">
        <v>260000</v>
      </c>
      <c r="N111" s="2">
        <v>260000</v>
      </c>
      <c r="O111" s="2">
        <v>260000</v>
      </c>
      <c r="P111" s="2">
        <v>260000</v>
      </c>
      <c r="Q111" s="2">
        <v>260000</v>
      </c>
      <c r="R111" s="1">
        <v>0</v>
      </c>
      <c r="S111" s="32"/>
    </row>
    <row r="112" spans="1:19" x14ac:dyDescent="0.25">
      <c r="A112" s="32">
        <v>50</v>
      </c>
      <c r="B112" s="33">
        <v>1247249</v>
      </c>
      <c r="C112" s="32" t="s">
        <v>72</v>
      </c>
      <c r="D112" s="1">
        <v>111</v>
      </c>
      <c r="E112" s="1" t="s">
        <v>22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4">
        <v>3156400</v>
      </c>
      <c r="P112" s="4">
        <v>3156400</v>
      </c>
      <c r="Q112" s="4">
        <v>3156400</v>
      </c>
      <c r="R112" s="3">
        <f t="shared" ref="R112" si="40">(F112+G112+H112+I112+J112+K112+L112+M112+N112+O112+P112+Q112)/12</f>
        <v>789100</v>
      </c>
      <c r="S112" s="39">
        <f>SUM(F112:R112,Q113,P113,O113)</f>
        <v>11038300</v>
      </c>
    </row>
    <row r="113" spans="1:19" x14ac:dyDescent="0.25">
      <c r="A113" s="32"/>
      <c r="B113" s="33"/>
      <c r="C113" s="32"/>
      <c r="D113" s="1">
        <v>191</v>
      </c>
      <c r="E113" s="1" t="s">
        <v>24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2">
        <v>260000</v>
      </c>
      <c r="P113" s="2">
        <v>260000</v>
      </c>
      <c r="Q113" s="2">
        <v>260000</v>
      </c>
      <c r="R113" s="1">
        <v>0</v>
      </c>
      <c r="S113" s="32"/>
    </row>
    <row r="114" spans="1:19" x14ac:dyDescent="0.25">
      <c r="A114" s="32">
        <v>51</v>
      </c>
      <c r="B114" s="33">
        <v>1799408</v>
      </c>
      <c r="C114" s="32" t="s">
        <v>73</v>
      </c>
      <c r="D114" s="1">
        <v>111</v>
      </c>
      <c r="E114" s="1" t="s">
        <v>22</v>
      </c>
      <c r="F114" s="1">
        <v>0</v>
      </c>
      <c r="G114" s="4">
        <v>3300000</v>
      </c>
      <c r="H114" s="4">
        <v>3300000</v>
      </c>
      <c r="I114" s="4">
        <v>3300000</v>
      </c>
      <c r="J114" s="4">
        <v>3300000</v>
      </c>
      <c r="K114" s="4">
        <v>3300000</v>
      </c>
      <c r="L114" s="4">
        <v>3156400</v>
      </c>
      <c r="M114" s="4">
        <v>3156400</v>
      </c>
      <c r="N114" s="4">
        <v>3841200</v>
      </c>
      <c r="O114" s="4">
        <v>3841200</v>
      </c>
      <c r="P114" s="4">
        <v>3841200</v>
      </c>
      <c r="Q114" s="4">
        <v>3841200</v>
      </c>
      <c r="R114" s="3">
        <f t="shared" ref="R114" si="41">(F114+G114+H114+I114+J114+K114+L114+M114+N114+O114+P114+Q114)/12</f>
        <v>3181466.6666666665</v>
      </c>
      <c r="S114" s="39">
        <f>SUM(F114:R114,Q115,P115,O115,N115,M115)</f>
        <v>42659066.666666664</v>
      </c>
    </row>
    <row r="115" spans="1:19" x14ac:dyDescent="0.25">
      <c r="A115" s="32"/>
      <c r="B115" s="33"/>
      <c r="C115" s="32"/>
      <c r="D115" s="1">
        <v>191</v>
      </c>
      <c r="E115" s="1" t="s">
        <v>24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2">
        <v>260000</v>
      </c>
      <c r="N115" s="2">
        <v>260000</v>
      </c>
      <c r="O115" s="2">
        <v>260000</v>
      </c>
      <c r="P115" s="2">
        <v>260000</v>
      </c>
      <c r="Q115" s="2">
        <v>260000</v>
      </c>
      <c r="R115" s="1">
        <v>0</v>
      </c>
      <c r="S115" s="32"/>
    </row>
    <row r="116" spans="1:19" x14ac:dyDescent="0.25">
      <c r="A116" s="32">
        <v>52</v>
      </c>
      <c r="B116" s="33">
        <v>3698278</v>
      </c>
      <c r="C116" s="32" t="s">
        <v>74</v>
      </c>
      <c r="D116" s="1">
        <v>111</v>
      </c>
      <c r="E116" s="1" t="s">
        <v>22</v>
      </c>
      <c r="F116" s="3">
        <v>550000</v>
      </c>
      <c r="G116" s="4">
        <v>2500000</v>
      </c>
      <c r="H116" s="4">
        <v>2500000</v>
      </c>
      <c r="I116" s="4">
        <v>2500000</v>
      </c>
      <c r="J116" s="4">
        <v>2500000</v>
      </c>
      <c r="K116" s="4">
        <v>2500000</v>
      </c>
      <c r="L116" s="4">
        <v>2226800</v>
      </c>
      <c r="M116" s="4">
        <v>2226800</v>
      </c>
      <c r="N116" s="4">
        <v>2226800</v>
      </c>
      <c r="O116" s="4">
        <v>2226800</v>
      </c>
      <c r="P116" s="4">
        <v>2226800</v>
      </c>
      <c r="Q116" s="4">
        <v>2226800</v>
      </c>
      <c r="R116" s="3">
        <f t="shared" ref="R116" si="42">(F116+G116+H116+I116+J116+K116+L116+M116+N116+O116+P116+Q116)/12</f>
        <v>2200900</v>
      </c>
      <c r="S116" s="39">
        <f>SUM(F116:R116,Q117,P117,O117,N117,M117,L117,K117,J117,I117,H117,G117)</f>
        <v>31711700</v>
      </c>
    </row>
    <row r="117" spans="1:19" x14ac:dyDescent="0.25">
      <c r="A117" s="32"/>
      <c r="B117" s="33"/>
      <c r="C117" s="32"/>
      <c r="D117" s="1">
        <v>191</v>
      </c>
      <c r="E117" s="1" t="s">
        <v>24</v>
      </c>
      <c r="F117" s="1">
        <v>0</v>
      </c>
      <c r="G117" s="2">
        <v>300000</v>
      </c>
      <c r="H117" s="2">
        <v>300000</v>
      </c>
      <c r="I117" s="2">
        <v>300000</v>
      </c>
      <c r="J117" s="2">
        <v>300000</v>
      </c>
      <c r="K117" s="2">
        <v>300000</v>
      </c>
      <c r="L117" s="2">
        <v>300000</v>
      </c>
      <c r="M117" s="2">
        <v>260000</v>
      </c>
      <c r="N117" s="2">
        <v>260000</v>
      </c>
      <c r="O117" s="2">
        <v>260000</v>
      </c>
      <c r="P117" s="2">
        <v>260000</v>
      </c>
      <c r="Q117" s="2">
        <v>260000</v>
      </c>
      <c r="R117" s="1">
        <v>0</v>
      </c>
      <c r="S117" s="32"/>
    </row>
    <row r="118" spans="1:19" x14ac:dyDescent="0.25">
      <c r="A118" s="32">
        <v>53</v>
      </c>
      <c r="B118" s="33">
        <v>3891359</v>
      </c>
      <c r="C118" s="32" t="s">
        <v>75</v>
      </c>
      <c r="D118" s="1">
        <v>111</v>
      </c>
      <c r="E118" s="1" t="s">
        <v>22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4">
        <v>2921600</v>
      </c>
      <c r="O118" s="4">
        <v>2921600</v>
      </c>
      <c r="P118" s="4">
        <v>2921600</v>
      </c>
      <c r="Q118" s="4">
        <v>2921600</v>
      </c>
      <c r="R118" s="3">
        <f t="shared" ref="R118" si="43">(F118+G118+H118+I118+J118+K118+L118+M118+N118+O118+P118+Q118)/12</f>
        <v>973866.66666666663</v>
      </c>
      <c r="S118" s="39">
        <f>SUM(F118:R118,Q119,P119,O119,N119)</f>
        <v>13440266.666666666</v>
      </c>
    </row>
    <row r="119" spans="1:19" x14ac:dyDescent="0.25">
      <c r="A119" s="32"/>
      <c r="B119" s="33"/>
      <c r="C119" s="32"/>
      <c r="D119" s="1">
        <v>191</v>
      </c>
      <c r="E119" s="1" t="s">
        <v>24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 t="s">
        <v>76</v>
      </c>
      <c r="O119" s="2">
        <v>260000</v>
      </c>
      <c r="P119" s="2">
        <v>260000</v>
      </c>
      <c r="Q119" s="2">
        <v>260000</v>
      </c>
      <c r="R119" s="1">
        <v>0</v>
      </c>
      <c r="S119" s="32"/>
    </row>
    <row r="120" spans="1:19" x14ac:dyDescent="0.25">
      <c r="A120" s="32">
        <v>54</v>
      </c>
      <c r="B120" s="33">
        <v>4024684</v>
      </c>
      <c r="C120" s="32" t="s">
        <v>77</v>
      </c>
      <c r="D120" s="1">
        <v>111</v>
      </c>
      <c r="E120" s="1" t="s">
        <v>22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6">
        <v>2080500</v>
      </c>
      <c r="O120" s="6">
        <v>2080500</v>
      </c>
      <c r="P120" s="6">
        <v>2080500</v>
      </c>
      <c r="Q120" s="6">
        <v>2080500</v>
      </c>
      <c r="R120" s="3">
        <f t="shared" ref="R120" si="44">(F120+G120+H120+I120+J120+K120+L120+M120+N120+O120+P120+Q120)/12</f>
        <v>693500</v>
      </c>
      <c r="S120" s="39">
        <f>SUM(F120:R120,Q121,P121,O121,N121)</f>
        <v>10055500</v>
      </c>
    </row>
    <row r="121" spans="1:19" x14ac:dyDescent="0.25">
      <c r="A121" s="32"/>
      <c r="B121" s="33"/>
      <c r="C121" s="32"/>
      <c r="D121" s="1">
        <v>191</v>
      </c>
      <c r="E121" s="1" t="s">
        <v>24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2">
        <v>260000</v>
      </c>
      <c r="O121" s="2">
        <v>260000</v>
      </c>
      <c r="P121" s="2">
        <v>260000</v>
      </c>
      <c r="Q121" s="2">
        <v>260000</v>
      </c>
      <c r="R121" s="1">
        <v>0</v>
      </c>
      <c r="S121" s="32"/>
    </row>
    <row r="122" spans="1:19" x14ac:dyDescent="0.25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46.5" x14ac:dyDescent="0.7">
      <c r="C123" s="41" t="s">
        <v>0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</row>
    <row r="124" spans="1:19" x14ac:dyDescent="0.25">
      <c r="A124" s="40" t="s">
        <v>20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</row>
    <row r="125" spans="1:19" x14ac:dyDescent="0.25">
      <c r="A125" s="1" t="s">
        <v>1</v>
      </c>
      <c r="B125" s="1" t="s">
        <v>2</v>
      </c>
      <c r="C125" s="1" t="s">
        <v>3</v>
      </c>
      <c r="D125" s="1" t="s">
        <v>4</v>
      </c>
      <c r="E125" s="1" t="s">
        <v>5</v>
      </c>
      <c r="F125" s="1" t="s">
        <v>6</v>
      </c>
      <c r="G125" s="1" t="s">
        <v>7</v>
      </c>
      <c r="H125" s="1" t="s">
        <v>8</v>
      </c>
      <c r="I125" s="1" t="s">
        <v>9</v>
      </c>
      <c r="J125" s="1" t="s">
        <v>10</v>
      </c>
      <c r="K125" s="1" t="s">
        <v>11</v>
      </c>
      <c r="L125" s="1" t="s">
        <v>12</v>
      </c>
      <c r="M125" s="1" t="s">
        <v>13</v>
      </c>
      <c r="N125" s="1" t="s">
        <v>14</v>
      </c>
      <c r="O125" s="1" t="s">
        <v>15</v>
      </c>
      <c r="P125" s="1" t="s">
        <v>16</v>
      </c>
      <c r="Q125" s="1" t="s">
        <v>17</v>
      </c>
      <c r="R125" s="1" t="s">
        <v>18</v>
      </c>
      <c r="S125" s="1" t="s">
        <v>19</v>
      </c>
    </row>
    <row r="126" spans="1:19" x14ac:dyDescent="0.25">
      <c r="A126" s="32">
        <v>55</v>
      </c>
      <c r="B126" s="33">
        <v>3506169</v>
      </c>
      <c r="C126" s="32" t="s">
        <v>78</v>
      </c>
      <c r="D126" s="1">
        <v>111</v>
      </c>
      <c r="E126" s="1" t="s">
        <v>22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6">
        <v>2735700</v>
      </c>
      <c r="O126" s="6">
        <v>2735700</v>
      </c>
      <c r="P126" s="6">
        <v>2735700</v>
      </c>
      <c r="Q126" s="6">
        <v>2735700</v>
      </c>
      <c r="R126" s="3">
        <f t="shared" ref="R126" si="45">(F126+G126+H126+I126+J126+K126+L126+M126+N126+O126+P126+Q126)/12</f>
        <v>911900</v>
      </c>
      <c r="S126" s="39">
        <f>SUM(F126:R126,Q127,P127,O127,N127)</f>
        <v>12894700</v>
      </c>
    </row>
    <row r="127" spans="1:19" x14ac:dyDescent="0.25">
      <c r="A127" s="32"/>
      <c r="B127" s="33"/>
      <c r="C127" s="32"/>
      <c r="D127" s="1">
        <v>191</v>
      </c>
      <c r="E127" s="1" t="s">
        <v>24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2">
        <v>260000</v>
      </c>
      <c r="O127" s="2">
        <v>260000</v>
      </c>
      <c r="P127" s="2">
        <v>260000</v>
      </c>
      <c r="Q127" s="2">
        <v>260000</v>
      </c>
      <c r="R127" s="1">
        <v>0</v>
      </c>
      <c r="S127" s="32"/>
    </row>
    <row r="128" spans="1:19" x14ac:dyDescent="0.25">
      <c r="A128" s="32">
        <v>56</v>
      </c>
      <c r="B128" s="33">
        <v>1262983</v>
      </c>
      <c r="C128" s="32" t="s">
        <v>79</v>
      </c>
      <c r="D128" s="1">
        <v>111</v>
      </c>
      <c r="E128" s="1" t="s">
        <v>22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6">
        <v>4144000</v>
      </c>
      <c r="O128" s="6">
        <v>4144000</v>
      </c>
      <c r="P128" s="6">
        <v>4144000</v>
      </c>
      <c r="Q128" s="6">
        <v>4144000</v>
      </c>
      <c r="R128" s="3">
        <f t="shared" ref="R128" si="46">(F128+G128+H128+I128+J128+K128+L128+M128+N128+O128+P128+Q128)/12</f>
        <v>1381333.3333333333</v>
      </c>
      <c r="S128" s="39">
        <f>SUM(F128:R128,Q129,P129,O129,N129)</f>
        <v>18997333.333333332</v>
      </c>
    </row>
    <row r="129" spans="1:19" x14ac:dyDescent="0.25">
      <c r="A129" s="32"/>
      <c r="B129" s="33"/>
      <c r="C129" s="32"/>
      <c r="D129" s="1">
        <v>191</v>
      </c>
      <c r="E129" s="1" t="s">
        <v>24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2">
        <v>260000</v>
      </c>
      <c r="O129" s="2">
        <v>260000</v>
      </c>
      <c r="P129" s="2">
        <v>260000</v>
      </c>
      <c r="Q129" s="2">
        <v>260000</v>
      </c>
      <c r="R129" s="1">
        <v>0</v>
      </c>
      <c r="S129" s="32"/>
    </row>
    <row r="130" spans="1:19" x14ac:dyDescent="0.25">
      <c r="A130" s="32">
        <v>57</v>
      </c>
      <c r="B130" s="33">
        <v>2882320</v>
      </c>
      <c r="C130" s="32" t="s">
        <v>80</v>
      </c>
      <c r="D130" s="1">
        <v>111</v>
      </c>
      <c r="E130" s="1" t="s">
        <v>22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3">
        <v>3712600</v>
      </c>
      <c r="N130" s="6">
        <v>5130500</v>
      </c>
      <c r="O130" s="6">
        <v>5130500</v>
      </c>
      <c r="P130" s="6">
        <v>5130500</v>
      </c>
      <c r="Q130" s="6">
        <v>5130500</v>
      </c>
      <c r="R130" s="3">
        <f t="shared" ref="R130" si="47">(F130+G130+H130+I130+J130+K130+L130+M130+N130+O130+P130+Q130)/12</f>
        <v>2019550</v>
      </c>
      <c r="S130" s="39">
        <f>SUM(F130:R130,Q131,P131,O131,N131,M131)</f>
        <v>27554150</v>
      </c>
    </row>
    <row r="131" spans="1:19" x14ac:dyDescent="0.25">
      <c r="A131" s="32"/>
      <c r="B131" s="33"/>
      <c r="C131" s="32"/>
      <c r="D131" s="1">
        <v>191</v>
      </c>
      <c r="E131" s="1" t="s">
        <v>24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2">
        <v>260000</v>
      </c>
      <c r="N131" s="2">
        <v>260000</v>
      </c>
      <c r="O131" s="2">
        <v>260000</v>
      </c>
      <c r="P131" s="2">
        <v>260000</v>
      </c>
      <c r="Q131" s="2">
        <v>260000</v>
      </c>
      <c r="R131" s="1">
        <v>0</v>
      </c>
      <c r="S131" s="32"/>
    </row>
    <row r="132" spans="1:19" x14ac:dyDescent="0.25">
      <c r="A132" s="32">
        <v>58</v>
      </c>
      <c r="B132" s="33">
        <v>5058067</v>
      </c>
      <c r="C132" s="32" t="s">
        <v>81</v>
      </c>
      <c r="D132" s="1">
        <v>111</v>
      </c>
      <c r="E132" s="1" t="s">
        <v>22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6">
        <v>2041123</v>
      </c>
      <c r="O132" s="6">
        <v>2041123</v>
      </c>
      <c r="P132" s="6">
        <v>2041123</v>
      </c>
      <c r="Q132" s="6">
        <v>2041123</v>
      </c>
      <c r="R132" s="3">
        <f t="shared" ref="R132" si="48">(F132+G132+H132+I132+J132+K132+L132+M132+N132+O132+P132+Q132)/12</f>
        <v>680374.33333333337</v>
      </c>
      <c r="S132" s="39">
        <f>SUM(F132:R132,Q133,P133,O133,N133)</f>
        <v>9884866.333333334</v>
      </c>
    </row>
    <row r="133" spans="1:19" x14ac:dyDescent="0.25">
      <c r="A133" s="32"/>
      <c r="B133" s="33"/>
      <c r="C133" s="32"/>
      <c r="D133" s="1">
        <v>191</v>
      </c>
      <c r="E133" s="1" t="s">
        <v>24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2">
        <v>260000</v>
      </c>
      <c r="O133" s="2">
        <v>260000</v>
      </c>
      <c r="P133" s="2">
        <v>260000</v>
      </c>
      <c r="Q133" s="2">
        <v>260000</v>
      </c>
      <c r="R133" s="1">
        <v>0</v>
      </c>
      <c r="S133" s="32"/>
    </row>
    <row r="134" spans="1:19" x14ac:dyDescent="0.25">
      <c r="A134" s="32">
        <v>59</v>
      </c>
      <c r="B134" s="33">
        <v>1100156</v>
      </c>
      <c r="C134" s="32" t="s">
        <v>82</v>
      </c>
      <c r="D134" s="1">
        <v>111</v>
      </c>
      <c r="E134" s="1" t="s">
        <v>22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4">
        <v>2041123</v>
      </c>
      <c r="O134" s="4">
        <v>2041123</v>
      </c>
      <c r="P134" s="4">
        <v>2041123</v>
      </c>
      <c r="Q134" s="4">
        <v>2041123</v>
      </c>
      <c r="R134" s="3">
        <f t="shared" ref="R134" si="49">(F134+G134+H134+I134+J134+K134+L134+M134+N134+O134+P134+Q134)/12</f>
        <v>680374.33333333337</v>
      </c>
      <c r="S134" s="39">
        <f>SUM(F134:R134,Q135,P135,O135,N135)</f>
        <v>9884866.333333334</v>
      </c>
    </row>
    <row r="135" spans="1:19" x14ac:dyDescent="0.25">
      <c r="A135" s="32"/>
      <c r="B135" s="33"/>
      <c r="C135" s="32"/>
      <c r="D135" s="1">
        <v>191</v>
      </c>
      <c r="E135" s="1" t="s">
        <v>24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2">
        <v>260000</v>
      </c>
      <c r="O135" s="2">
        <v>260000</v>
      </c>
      <c r="P135" s="2">
        <v>260000</v>
      </c>
      <c r="Q135" s="2">
        <v>260000</v>
      </c>
      <c r="R135" s="1">
        <v>0</v>
      </c>
      <c r="S135" s="32"/>
    </row>
    <row r="136" spans="1:19" x14ac:dyDescent="0.25">
      <c r="A136" s="32">
        <v>60</v>
      </c>
      <c r="B136" s="33">
        <v>6028469</v>
      </c>
      <c r="C136" s="32" t="s">
        <v>83</v>
      </c>
      <c r="D136" s="1">
        <v>111</v>
      </c>
      <c r="E136" s="1" t="s">
        <v>22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4">
        <v>2041123</v>
      </c>
      <c r="O136" s="4">
        <v>2041123</v>
      </c>
      <c r="P136" s="4">
        <v>2041123</v>
      </c>
      <c r="Q136" s="4">
        <v>2041123</v>
      </c>
      <c r="R136" s="3">
        <f t="shared" ref="R136" si="50">(F136+G136+H136+I136+J136+K136+L136+M136+N136+O136+P136+Q136)/12</f>
        <v>680374.33333333337</v>
      </c>
      <c r="S136" s="39">
        <f>SUM(F136:R136,Q137,P137,O137,N137)</f>
        <v>9884866.333333334</v>
      </c>
    </row>
    <row r="137" spans="1:19" x14ac:dyDescent="0.25">
      <c r="A137" s="32"/>
      <c r="B137" s="33"/>
      <c r="C137" s="32"/>
      <c r="D137" s="1">
        <v>191</v>
      </c>
      <c r="E137" s="1" t="s">
        <v>24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2">
        <v>260000</v>
      </c>
      <c r="O137" s="2">
        <v>260000</v>
      </c>
      <c r="P137" s="2">
        <v>260000</v>
      </c>
      <c r="Q137" s="2">
        <v>260000</v>
      </c>
      <c r="R137" s="1">
        <v>0</v>
      </c>
      <c r="S137" s="32"/>
    </row>
    <row r="138" spans="1:19" x14ac:dyDescent="0.25">
      <c r="A138" s="32">
        <v>61</v>
      </c>
      <c r="B138" s="33">
        <v>5569095</v>
      </c>
      <c r="C138" s="32" t="s">
        <v>84</v>
      </c>
      <c r="D138" s="1">
        <v>111</v>
      </c>
      <c r="E138" s="1" t="s">
        <v>22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4">
        <v>2041123</v>
      </c>
      <c r="O138" s="4">
        <v>2041123</v>
      </c>
      <c r="P138" s="4">
        <v>2041123</v>
      </c>
      <c r="Q138" s="4">
        <v>2041123</v>
      </c>
      <c r="R138" s="3">
        <f t="shared" ref="R138" si="51">(F138+G138+H138+I138+J138+K138+L138+M138+N138+O138+P138+Q138)/12</f>
        <v>680374.33333333337</v>
      </c>
      <c r="S138" s="39">
        <f>SUM(F138:R138,Q139,P139,O139,N139)</f>
        <v>9884866.333333334</v>
      </c>
    </row>
    <row r="139" spans="1:19" x14ac:dyDescent="0.25">
      <c r="A139" s="32"/>
      <c r="B139" s="33"/>
      <c r="C139" s="32"/>
      <c r="D139" s="1">
        <v>191</v>
      </c>
      <c r="E139" s="1" t="s">
        <v>24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2">
        <v>260000</v>
      </c>
      <c r="O139" s="2">
        <v>260000</v>
      </c>
      <c r="P139" s="2">
        <v>260000</v>
      </c>
      <c r="Q139" s="2">
        <v>260000</v>
      </c>
      <c r="R139" s="1">
        <v>0</v>
      </c>
      <c r="S139" s="32"/>
    </row>
    <row r="140" spans="1:19" x14ac:dyDescent="0.25">
      <c r="A140" s="32">
        <v>62</v>
      </c>
      <c r="B140" s="33">
        <v>5546295</v>
      </c>
      <c r="C140" s="32" t="s">
        <v>85</v>
      </c>
      <c r="D140" s="1">
        <v>111</v>
      </c>
      <c r="E140" s="1" t="s">
        <v>22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3">
        <v>1000000</v>
      </c>
      <c r="N140" s="4">
        <v>2041123</v>
      </c>
      <c r="O140" s="4">
        <v>2041123</v>
      </c>
      <c r="P140" s="4">
        <v>2041123</v>
      </c>
      <c r="Q140" s="4">
        <v>2041123</v>
      </c>
      <c r="R140" s="3">
        <f t="shared" ref="R140" si="52">(F140+G140+H140+I140+J140+K140+L140+M140+N140+O140+P140+Q140)/12</f>
        <v>763707.66666666663</v>
      </c>
      <c r="S140" s="39">
        <f>SUM(F140:R140,Q141,P141,O141,N141)</f>
        <v>10968199.666666666</v>
      </c>
    </row>
    <row r="141" spans="1:19" x14ac:dyDescent="0.25">
      <c r="A141" s="32"/>
      <c r="B141" s="33"/>
      <c r="C141" s="32"/>
      <c r="D141" s="1">
        <v>191</v>
      </c>
      <c r="E141" s="1" t="s">
        <v>24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2">
        <v>260000</v>
      </c>
      <c r="O141" s="2">
        <v>260000</v>
      </c>
      <c r="P141" s="2">
        <v>260000</v>
      </c>
      <c r="Q141" s="2">
        <v>260000</v>
      </c>
      <c r="R141" s="1">
        <v>0</v>
      </c>
      <c r="S141" s="32"/>
    </row>
    <row r="142" spans="1:19" x14ac:dyDescent="0.25">
      <c r="A142" s="32">
        <v>63</v>
      </c>
      <c r="B142" s="33">
        <v>5524771</v>
      </c>
      <c r="C142" s="32" t="s">
        <v>86</v>
      </c>
      <c r="D142" s="1">
        <v>111</v>
      </c>
      <c r="E142" s="1" t="s">
        <v>22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3">
        <v>1200000</v>
      </c>
      <c r="N142" s="3">
        <v>1200000</v>
      </c>
      <c r="O142" s="6">
        <v>2142800</v>
      </c>
      <c r="P142" s="6">
        <v>2142800</v>
      </c>
      <c r="Q142" s="6">
        <v>2142800</v>
      </c>
      <c r="R142" s="3">
        <f t="shared" ref="R142" si="53">(F142+G142+H142+I142+J142+K142+L142+M142+N142+O142+P142+Q142)/12</f>
        <v>735700</v>
      </c>
      <c r="S142" s="34">
        <f>SUM(F142:R142,O143,P143,Q143)</f>
        <v>10344100</v>
      </c>
    </row>
    <row r="143" spans="1:19" x14ac:dyDescent="0.25">
      <c r="A143" s="32"/>
      <c r="B143" s="33"/>
      <c r="C143" s="32"/>
      <c r="D143" s="1">
        <v>191</v>
      </c>
      <c r="E143" s="1" t="s">
        <v>24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2">
        <v>0</v>
      </c>
      <c r="O143" s="2">
        <v>260000</v>
      </c>
      <c r="P143" s="2">
        <v>260000</v>
      </c>
      <c r="Q143" s="2">
        <v>260000</v>
      </c>
      <c r="R143" s="1">
        <v>0</v>
      </c>
      <c r="S143" s="43"/>
    </row>
    <row r="144" spans="1:19" x14ac:dyDescent="0.25">
      <c r="A144" s="32">
        <v>64</v>
      </c>
      <c r="B144" s="33">
        <v>1378999</v>
      </c>
      <c r="C144" s="32" t="s">
        <v>87</v>
      </c>
      <c r="D144" s="1">
        <v>111</v>
      </c>
      <c r="E144" s="1" t="s">
        <v>22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4">
        <v>2080500</v>
      </c>
      <c r="O144" s="4">
        <v>2080500</v>
      </c>
      <c r="P144" s="4">
        <v>2080500</v>
      </c>
      <c r="Q144" s="4">
        <v>2080500</v>
      </c>
      <c r="R144" s="3">
        <f t="shared" ref="R144" si="54">(F144+G144+H144+I144+J144+K144+L144+M144+N144+O144+P144+Q144)/12</f>
        <v>693500</v>
      </c>
      <c r="S144" s="39">
        <f>SUM(F144:R144,Q145,P145,O145,N145)</f>
        <v>10055500</v>
      </c>
    </row>
    <row r="145" spans="1:19" x14ac:dyDescent="0.25">
      <c r="A145" s="32"/>
      <c r="B145" s="33"/>
      <c r="C145" s="32"/>
      <c r="D145" s="1">
        <v>191</v>
      </c>
      <c r="E145" s="1" t="s">
        <v>24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2">
        <v>260000</v>
      </c>
      <c r="O145" s="2">
        <v>260000</v>
      </c>
      <c r="P145" s="2">
        <v>260000</v>
      </c>
      <c r="Q145" s="2">
        <v>260000</v>
      </c>
      <c r="R145" s="1">
        <v>0</v>
      </c>
      <c r="S145" s="32"/>
    </row>
    <row r="146" spans="1:19" x14ac:dyDescent="0.25">
      <c r="A146" s="32">
        <v>65</v>
      </c>
      <c r="B146" s="33">
        <v>3932294</v>
      </c>
      <c r="C146" s="32" t="s">
        <v>88</v>
      </c>
      <c r="D146" s="1">
        <v>111</v>
      </c>
      <c r="E146" s="1" t="s">
        <v>22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4">
        <v>2112700</v>
      </c>
      <c r="P146" s="4">
        <v>2112700</v>
      </c>
      <c r="Q146" s="4">
        <v>2112700</v>
      </c>
      <c r="R146" s="3">
        <f t="shared" ref="R146" si="55">(F146+G146+H146+I146+J146+K146+L146+M146+N146+O146+P146+Q146)/12</f>
        <v>528175</v>
      </c>
      <c r="S146" s="39">
        <f>SUM(F146:R146,Q147,P147,O147)</f>
        <v>7646275</v>
      </c>
    </row>
    <row r="147" spans="1:19" x14ac:dyDescent="0.25">
      <c r="A147" s="32"/>
      <c r="B147" s="33"/>
      <c r="C147" s="32"/>
      <c r="D147" s="1">
        <v>191</v>
      </c>
      <c r="E147" s="1" t="s">
        <v>24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2">
        <v>0</v>
      </c>
      <c r="O147" s="2">
        <v>260000</v>
      </c>
      <c r="P147" s="2">
        <v>260000</v>
      </c>
      <c r="Q147" s="2">
        <v>260000</v>
      </c>
      <c r="R147" s="1">
        <v>0</v>
      </c>
      <c r="S147" s="32"/>
    </row>
    <row r="148" spans="1:19" x14ac:dyDescent="0.25">
      <c r="A148" s="32">
        <v>66</v>
      </c>
      <c r="B148" s="33">
        <v>558714</v>
      </c>
      <c r="C148" s="32" t="s">
        <v>89</v>
      </c>
      <c r="D148" s="1">
        <v>111</v>
      </c>
      <c r="E148" s="1" t="s">
        <v>22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4">
        <v>2735700</v>
      </c>
      <c r="O148" s="4">
        <v>2735700</v>
      </c>
      <c r="P148" s="4">
        <v>2735700</v>
      </c>
      <c r="Q148" s="4">
        <v>2735700</v>
      </c>
      <c r="R148" s="3">
        <f t="shared" ref="R148" si="56">(F148+G148+H148+I148+J148+K148+L148+M148+N148+O148+P148+Q148)/12</f>
        <v>911900</v>
      </c>
      <c r="S148" s="39">
        <f>SUM(F148:R148,Q149,P149,O149,N149)</f>
        <v>12894700</v>
      </c>
    </row>
    <row r="149" spans="1:19" x14ac:dyDescent="0.25">
      <c r="A149" s="32"/>
      <c r="B149" s="33"/>
      <c r="C149" s="32"/>
      <c r="D149" s="1">
        <v>191</v>
      </c>
      <c r="E149" s="1" t="s">
        <v>24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2">
        <v>260000</v>
      </c>
      <c r="O149" s="2">
        <v>260000</v>
      </c>
      <c r="P149" s="2">
        <v>260000</v>
      </c>
      <c r="Q149" s="2">
        <v>260000</v>
      </c>
      <c r="R149" s="1">
        <v>0</v>
      </c>
      <c r="S149" s="32"/>
    </row>
    <row r="150" spans="1:19" x14ac:dyDescent="0.25">
      <c r="A150" s="32">
        <v>67</v>
      </c>
      <c r="B150" s="33">
        <v>2863947</v>
      </c>
      <c r="C150" s="32" t="s">
        <v>90</v>
      </c>
      <c r="D150" s="1">
        <v>111</v>
      </c>
      <c r="E150" s="1" t="s">
        <v>22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4">
        <v>1500000</v>
      </c>
      <c r="O150" s="4">
        <v>1500000</v>
      </c>
      <c r="P150" s="4">
        <v>2041123</v>
      </c>
      <c r="Q150" s="4">
        <v>2041123</v>
      </c>
      <c r="R150" s="3">
        <f t="shared" ref="R150" si="57">(F150+G150+H150+I150+J150+K150+L150+M150+N150+O150+P150+Q150)/12</f>
        <v>590187.16666666663</v>
      </c>
      <c r="S150" s="39">
        <f>SUM(F150:R150,Q151,P151)</f>
        <v>8192433.166666667</v>
      </c>
    </row>
    <row r="151" spans="1:19" x14ac:dyDescent="0.25">
      <c r="A151" s="32"/>
      <c r="B151" s="33"/>
      <c r="C151" s="32"/>
      <c r="D151" s="1">
        <v>191</v>
      </c>
      <c r="E151" s="1" t="s">
        <v>24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2">
        <v>0</v>
      </c>
      <c r="O151" s="2">
        <v>0</v>
      </c>
      <c r="P151" s="2">
        <v>260000</v>
      </c>
      <c r="Q151" s="2">
        <v>260000</v>
      </c>
      <c r="R151" s="1">
        <v>0</v>
      </c>
      <c r="S151" s="32"/>
    </row>
    <row r="152" spans="1:19" x14ac:dyDescent="0.25">
      <c r="A152" s="32">
        <v>68</v>
      </c>
      <c r="B152" s="33">
        <v>2064431</v>
      </c>
      <c r="C152" s="32" t="s">
        <v>91</v>
      </c>
      <c r="D152" s="1">
        <v>111</v>
      </c>
      <c r="E152" s="1" t="s">
        <v>22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4">
        <v>3500000</v>
      </c>
      <c r="O152" s="4">
        <v>3500000</v>
      </c>
      <c r="P152" s="4">
        <v>3396400</v>
      </c>
      <c r="Q152" s="4">
        <v>3396400</v>
      </c>
      <c r="R152" s="3">
        <f t="shared" ref="R152" si="58">(F152+G152+H152+I152+J152+K152+L152+M152+N152+O152+P152+Q152)/12</f>
        <v>1149400</v>
      </c>
      <c r="S152" s="39">
        <f>SUM(F152:R152,Q153,P153)</f>
        <v>15462200</v>
      </c>
    </row>
    <row r="153" spans="1:19" x14ac:dyDescent="0.25">
      <c r="A153" s="32"/>
      <c r="B153" s="33"/>
      <c r="C153" s="32"/>
      <c r="D153" s="1">
        <v>191</v>
      </c>
      <c r="E153" s="1" t="s">
        <v>24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2">
        <v>260000</v>
      </c>
      <c r="Q153" s="2">
        <v>260000</v>
      </c>
      <c r="R153" s="1">
        <v>0</v>
      </c>
      <c r="S153" s="32"/>
    </row>
    <row r="154" spans="1:19" x14ac:dyDescent="0.25">
      <c r="A154" s="18"/>
      <c r="B154" s="18"/>
      <c r="C154" s="1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46.5" x14ac:dyDescent="0.7">
      <c r="C155" s="41" t="s">
        <v>0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9" x14ac:dyDescent="0.25">
      <c r="A156" s="40" t="s">
        <v>20</v>
      </c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</row>
    <row r="157" spans="1:19" x14ac:dyDescent="0.25">
      <c r="A157" s="1" t="s">
        <v>1</v>
      </c>
      <c r="B157" s="1" t="s">
        <v>2</v>
      </c>
      <c r="C157" s="1" t="s">
        <v>3</v>
      </c>
      <c r="D157" s="1" t="s">
        <v>4</v>
      </c>
      <c r="E157" s="1" t="s">
        <v>5</v>
      </c>
      <c r="F157" s="1" t="s">
        <v>6</v>
      </c>
      <c r="G157" s="1" t="s">
        <v>7</v>
      </c>
      <c r="H157" s="1" t="s">
        <v>8</v>
      </c>
      <c r="I157" s="1" t="s">
        <v>9</v>
      </c>
      <c r="J157" s="1" t="s">
        <v>10</v>
      </c>
      <c r="K157" s="1" t="s">
        <v>11</v>
      </c>
      <c r="L157" s="1" t="s">
        <v>12</v>
      </c>
      <c r="M157" s="1" t="s">
        <v>13</v>
      </c>
      <c r="N157" s="1" t="s">
        <v>14</v>
      </c>
      <c r="O157" s="1" t="s">
        <v>15</v>
      </c>
      <c r="P157" s="1" t="s">
        <v>16</v>
      </c>
      <c r="Q157" s="1" t="s">
        <v>17</v>
      </c>
      <c r="R157" s="1" t="s">
        <v>18</v>
      </c>
      <c r="S157" s="1" t="s">
        <v>19</v>
      </c>
    </row>
    <row r="158" spans="1:19" x14ac:dyDescent="0.25">
      <c r="A158" s="32">
        <v>69</v>
      </c>
      <c r="B158" s="33">
        <v>1930903</v>
      </c>
      <c r="C158" s="32" t="s">
        <v>92</v>
      </c>
      <c r="D158" s="1">
        <v>111</v>
      </c>
      <c r="E158" s="1" t="s">
        <v>22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4">
        <v>2041123</v>
      </c>
      <c r="O158" s="4">
        <v>2041123</v>
      </c>
      <c r="P158" s="4">
        <v>2041123</v>
      </c>
      <c r="Q158" s="4">
        <v>2041123</v>
      </c>
      <c r="R158" s="3">
        <f t="shared" ref="R158" si="59">(F158+G158+H158+I158+J158+K158+L158+M158+N158+O158+P158+Q158)/12</f>
        <v>680374.33333333337</v>
      </c>
      <c r="S158" s="39">
        <f>SUM(F158:R158,Q159,P159,O159,N159)</f>
        <v>9884866.333333334</v>
      </c>
    </row>
    <row r="159" spans="1:19" x14ac:dyDescent="0.25">
      <c r="A159" s="32"/>
      <c r="B159" s="33"/>
      <c r="C159" s="32"/>
      <c r="D159" s="1">
        <v>191</v>
      </c>
      <c r="E159" s="1" t="s">
        <v>24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2">
        <v>260000</v>
      </c>
      <c r="O159" s="2">
        <v>260000</v>
      </c>
      <c r="P159" s="2">
        <v>260000</v>
      </c>
      <c r="Q159" s="2">
        <v>260000</v>
      </c>
      <c r="R159" s="1">
        <v>0</v>
      </c>
      <c r="S159" s="32"/>
    </row>
    <row r="160" spans="1:19" x14ac:dyDescent="0.25">
      <c r="A160" s="18">
        <v>70</v>
      </c>
      <c r="B160" s="5">
        <v>1433498</v>
      </c>
      <c r="C160" s="18" t="s">
        <v>93</v>
      </c>
      <c r="D160" s="1">
        <v>145</v>
      </c>
      <c r="E160" s="1" t="s">
        <v>94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3">
        <v>5000000</v>
      </c>
      <c r="O160" s="3">
        <v>5000000</v>
      </c>
      <c r="P160" s="3">
        <v>5000000</v>
      </c>
      <c r="Q160" s="3">
        <v>5000000</v>
      </c>
      <c r="R160" s="3">
        <f>(F160+G160+H160+I160+J160+K160+L160+M160+N160+O160+P160+Q160)/12</f>
        <v>1666666.6666666667</v>
      </c>
      <c r="S160" s="2">
        <v>21666667</v>
      </c>
    </row>
    <row r="161" spans="1:19" x14ac:dyDescent="0.25">
      <c r="A161" s="18">
        <v>71</v>
      </c>
      <c r="B161" s="5">
        <v>3657002</v>
      </c>
      <c r="C161" s="18" t="s">
        <v>95</v>
      </c>
      <c r="D161" s="1">
        <v>145</v>
      </c>
      <c r="E161" s="1" t="s">
        <v>94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3">
        <v>4000000</v>
      </c>
      <c r="O161" s="3">
        <v>4000000</v>
      </c>
      <c r="P161" s="3">
        <v>4000000</v>
      </c>
      <c r="Q161" s="3">
        <v>4000000</v>
      </c>
      <c r="R161" s="3">
        <f>(F161+G161+H161+I161+J161+K161+L161+M161+N161+O161+P161+Q161)/12</f>
        <v>1333333.3333333333</v>
      </c>
      <c r="S161" s="2">
        <v>17333333</v>
      </c>
    </row>
    <row r="162" spans="1:19" x14ac:dyDescent="0.25">
      <c r="A162" s="18">
        <v>72</v>
      </c>
      <c r="B162" s="5">
        <v>3524413</v>
      </c>
      <c r="C162" s="18" t="s">
        <v>96</v>
      </c>
      <c r="D162" s="1">
        <v>145</v>
      </c>
      <c r="E162" s="1" t="s">
        <v>94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3">
        <v>4000000</v>
      </c>
      <c r="O162" s="3">
        <v>4000000</v>
      </c>
      <c r="P162" s="3">
        <v>4000000</v>
      </c>
      <c r="Q162" s="3">
        <v>4000000</v>
      </c>
      <c r="R162" s="3">
        <f t="shared" ref="R162:R163" si="60">(F162+G162+H162+I162+J162+K162+L162+M162+N162+O162+P162+Q162)/12</f>
        <v>1333333.3333333333</v>
      </c>
      <c r="S162" s="2">
        <v>17333333</v>
      </c>
    </row>
    <row r="163" spans="1:19" x14ac:dyDescent="0.25">
      <c r="A163" s="18">
        <v>73</v>
      </c>
      <c r="B163" s="5">
        <v>2475786</v>
      </c>
      <c r="C163" s="18" t="s">
        <v>97</v>
      </c>
      <c r="D163" s="1">
        <v>145</v>
      </c>
      <c r="E163" s="1" t="s">
        <v>94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3">
        <v>4000000</v>
      </c>
      <c r="O163" s="3">
        <v>4000000</v>
      </c>
      <c r="P163" s="3">
        <v>4000000</v>
      </c>
      <c r="Q163" s="3">
        <v>4000000</v>
      </c>
      <c r="R163" s="3">
        <f t="shared" si="60"/>
        <v>1333333.3333333333</v>
      </c>
      <c r="S163" s="2">
        <v>17333333</v>
      </c>
    </row>
    <row r="164" spans="1:19" x14ac:dyDescent="0.25">
      <c r="A164" s="18">
        <v>74</v>
      </c>
      <c r="B164" s="5">
        <v>1364182</v>
      </c>
      <c r="C164" s="18" t="s">
        <v>98</v>
      </c>
      <c r="D164" s="1">
        <v>145</v>
      </c>
      <c r="E164" s="1" t="s">
        <v>94</v>
      </c>
      <c r="F164" s="1">
        <v>0</v>
      </c>
      <c r="G164" s="1">
        <v>0</v>
      </c>
      <c r="H164" s="1">
        <v>0</v>
      </c>
      <c r="I164" s="1">
        <v>0</v>
      </c>
      <c r="J164" s="3">
        <v>2200000</v>
      </c>
      <c r="K164" s="3">
        <v>2200000</v>
      </c>
      <c r="L164" s="3">
        <v>2200000</v>
      </c>
      <c r="M164" s="3">
        <v>2200000</v>
      </c>
      <c r="N164" s="3">
        <v>2500000</v>
      </c>
      <c r="O164" s="3">
        <v>2500000</v>
      </c>
      <c r="P164" s="3">
        <v>2500000</v>
      </c>
      <c r="Q164" s="3">
        <v>2500000</v>
      </c>
      <c r="R164" s="3">
        <f>(F164+G164+H164+I164+J164+K164+L164+M164+N164+O164+P164+Q164)/12</f>
        <v>1566666.6666666667</v>
      </c>
      <c r="S164" s="2">
        <f>SUM(J164:R164)</f>
        <v>20366666.666666668</v>
      </c>
    </row>
    <row r="165" spans="1:19" x14ac:dyDescent="0.25">
      <c r="A165" s="18">
        <v>75</v>
      </c>
      <c r="B165" s="5">
        <v>3587781</v>
      </c>
      <c r="C165" s="18" t="s">
        <v>99</v>
      </c>
      <c r="D165" s="1">
        <v>145</v>
      </c>
      <c r="E165" s="1" t="s">
        <v>94</v>
      </c>
      <c r="F165" s="3">
        <v>2500000</v>
      </c>
      <c r="G165" s="3">
        <v>5000000</v>
      </c>
      <c r="H165" s="3">
        <v>5000000</v>
      </c>
      <c r="I165" s="3">
        <v>5000000</v>
      </c>
      <c r="J165" s="3">
        <v>5000000</v>
      </c>
      <c r="K165" s="3">
        <v>5000000</v>
      </c>
      <c r="L165" s="3">
        <v>5000000</v>
      </c>
      <c r="M165" s="3">
        <v>5000000</v>
      </c>
      <c r="N165" s="3">
        <v>5000000</v>
      </c>
      <c r="O165" s="3">
        <v>5000000</v>
      </c>
      <c r="P165" s="3">
        <v>5000000</v>
      </c>
      <c r="Q165" s="3">
        <v>5000000</v>
      </c>
      <c r="R165" s="3">
        <f>(F165+G165+H165+I165+J165+K165+L165+M165+N165+O165+P165+Q165)/12</f>
        <v>4791666.666666667</v>
      </c>
      <c r="S165" s="2">
        <f>SUM(F165:R165)</f>
        <v>62291666.666666664</v>
      </c>
    </row>
    <row r="166" spans="1:19" x14ac:dyDescent="0.25">
      <c r="A166" s="18">
        <v>76</v>
      </c>
      <c r="B166" s="5">
        <v>1026790</v>
      </c>
      <c r="C166" s="18" t="s">
        <v>100</v>
      </c>
      <c r="D166" s="1">
        <v>145</v>
      </c>
      <c r="E166" s="1" t="s">
        <v>94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3">
        <v>5000000</v>
      </c>
      <c r="O166" s="3">
        <v>5000000</v>
      </c>
      <c r="P166" s="3">
        <v>5000000</v>
      </c>
      <c r="Q166" s="3">
        <v>5000000</v>
      </c>
      <c r="R166" s="3">
        <f>(F166+G166+H166+I166+J166+K166+L166+M166+N166+O166+P166+Q166)/12</f>
        <v>1666666.6666666667</v>
      </c>
      <c r="S166" s="2">
        <f>SUM(N166:R166)</f>
        <v>21666666.666666668</v>
      </c>
    </row>
    <row r="167" spans="1:19" x14ac:dyDescent="0.25">
      <c r="A167" s="18">
        <v>77</v>
      </c>
      <c r="B167" s="5">
        <v>1414969</v>
      </c>
      <c r="C167" s="18" t="s">
        <v>101</v>
      </c>
      <c r="D167" s="1">
        <v>145</v>
      </c>
      <c r="E167" s="1" t="s">
        <v>94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3">
        <v>5000000</v>
      </c>
      <c r="O167" s="3">
        <v>5000000</v>
      </c>
      <c r="P167" s="3">
        <v>5000000</v>
      </c>
      <c r="Q167" s="3">
        <v>5000000</v>
      </c>
      <c r="R167" s="3">
        <f>(F167+G167+H167+I167+J167+K167+L167+M167+N167+O167+P167+Q167)/12</f>
        <v>1666666.6666666667</v>
      </c>
      <c r="S167" s="2">
        <f>SUM(N167:R167)</f>
        <v>21666666.666666668</v>
      </c>
    </row>
    <row r="168" spans="1:19" x14ac:dyDescent="0.25">
      <c r="A168" s="18">
        <v>78</v>
      </c>
      <c r="B168" s="2">
        <v>2529766</v>
      </c>
      <c r="C168" s="18" t="s">
        <v>102</v>
      </c>
      <c r="D168" s="1">
        <v>145</v>
      </c>
      <c r="E168" s="1" t="s">
        <v>94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3">
        <v>3156400</v>
      </c>
      <c r="O168" s="3">
        <v>3000000</v>
      </c>
      <c r="P168" s="3">
        <v>3000000</v>
      </c>
      <c r="Q168" s="3">
        <v>3000000</v>
      </c>
      <c r="R168" s="3">
        <f>(F168+G168+H168+I168+J168+K168+L168+M168+N168+O168+P168+Q168)/12</f>
        <v>1013033.3333333334</v>
      </c>
      <c r="S168" s="2">
        <f>SUM(N168:R168)</f>
        <v>13169433.333333334</v>
      </c>
    </row>
    <row r="169" spans="1:19" x14ac:dyDescent="0.25">
      <c r="A169" s="32">
        <v>79</v>
      </c>
      <c r="B169" s="39">
        <v>1345145</v>
      </c>
      <c r="C169" s="32" t="s">
        <v>103</v>
      </c>
      <c r="D169" s="1">
        <v>113</v>
      </c>
      <c r="E169" s="1" t="s">
        <v>104</v>
      </c>
      <c r="F169" s="3">
        <v>950400</v>
      </c>
      <c r="G169" s="3">
        <v>950400</v>
      </c>
      <c r="H169" s="3">
        <v>950400</v>
      </c>
      <c r="I169" s="3">
        <v>950400</v>
      </c>
      <c r="J169" s="3">
        <v>950400</v>
      </c>
      <c r="K169" s="3">
        <v>950400</v>
      </c>
      <c r="L169" s="3">
        <v>950400</v>
      </c>
      <c r="M169" s="3">
        <v>950400</v>
      </c>
      <c r="N169" s="3">
        <v>950400</v>
      </c>
      <c r="O169" s="3">
        <v>950400</v>
      </c>
      <c r="P169" s="3">
        <v>950400</v>
      </c>
      <c r="Q169" s="3">
        <v>950400</v>
      </c>
      <c r="R169" s="3">
        <f t="shared" ref="R169:R178" si="61">(F169+G169+H169+I169+J169+K169+L169+M169+N169+O169+P169+Q169)/12</f>
        <v>950400</v>
      </c>
      <c r="S169" s="39">
        <v>107206060</v>
      </c>
    </row>
    <row r="170" spans="1:19" x14ac:dyDescent="0.25">
      <c r="A170" s="32"/>
      <c r="B170" s="32"/>
      <c r="C170" s="32"/>
      <c r="D170" s="1">
        <v>111</v>
      </c>
      <c r="E170" s="1" t="s">
        <v>22</v>
      </c>
      <c r="F170" s="3">
        <v>7296220</v>
      </c>
      <c r="G170" s="3">
        <v>7296220</v>
      </c>
      <c r="H170" s="3">
        <v>7296220</v>
      </c>
      <c r="I170" s="3">
        <v>7296220</v>
      </c>
      <c r="J170" s="3">
        <v>7296220</v>
      </c>
      <c r="K170" s="3">
        <v>7296220</v>
      </c>
      <c r="L170" s="3">
        <v>7296220</v>
      </c>
      <c r="M170" s="3">
        <v>7296220</v>
      </c>
      <c r="N170" s="3">
        <v>7296220</v>
      </c>
      <c r="O170" s="3">
        <v>7296220</v>
      </c>
      <c r="P170" s="3">
        <v>7296220</v>
      </c>
      <c r="Q170" s="3">
        <v>7296220</v>
      </c>
      <c r="R170" s="3">
        <f t="shared" si="61"/>
        <v>7296220</v>
      </c>
      <c r="S170" s="32"/>
    </row>
    <row r="171" spans="1:19" x14ac:dyDescent="0.25">
      <c r="A171" s="32">
        <v>80</v>
      </c>
      <c r="B171" s="33">
        <v>948552</v>
      </c>
      <c r="C171" s="32" t="s">
        <v>105</v>
      </c>
      <c r="D171" s="1">
        <v>113</v>
      </c>
      <c r="E171" s="1" t="s">
        <v>104</v>
      </c>
      <c r="F171" s="3">
        <v>950400</v>
      </c>
      <c r="G171" s="3">
        <v>950400</v>
      </c>
      <c r="H171" s="3">
        <v>950400</v>
      </c>
      <c r="I171" s="3">
        <v>950400</v>
      </c>
      <c r="J171" s="3">
        <v>950400</v>
      </c>
      <c r="K171" s="3">
        <v>950400</v>
      </c>
      <c r="L171" s="3">
        <v>950400</v>
      </c>
      <c r="M171" s="3">
        <v>950400</v>
      </c>
      <c r="N171" s="3">
        <v>950400</v>
      </c>
      <c r="O171" s="3">
        <v>950400</v>
      </c>
      <c r="P171" s="3">
        <v>950400</v>
      </c>
      <c r="Q171" s="3">
        <v>950400</v>
      </c>
      <c r="R171" s="3">
        <f t="shared" si="61"/>
        <v>950400</v>
      </c>
      <c r="S171" s="39">
        <v>107206060</v>
      </c>
    </row>
    <row r="172" spans="1:19" x14ac:dyDescent="0.25">
      <c r="A172" s="32"/>
      <c r="B172" s="33"/>
      <c r="C172" s="32"/>
      <c r="D172" s="1">
        <v>111</v>
      </c>
      <c r="E172" s="1" t="s">
        <v>22</v>
      </c>
      <c r="F172" s="3">
        <v>7296220</v>
      </c>
      <c r="G172" s="3">
        <v>7296220</v>
      </c>
      <c r="H172" s="3">
        <v>7296220</v>
      </c>
      <c r="I172" s="3">
        <v>7296220</v>
      </c>
      <c r="J172" s="3">
        <v>7296220</v>
      </c>
      <c r="K172" s="3">
        <v>7296220</v>
      </c>
      <c r="L172" s="3">
        <v>7296220</v>
      </c>
      <c r="M172" s="3">
        <v>7296220</v>
      </c>
      <c r="N172" s="3">
        <v>7296220</v>
      </c>
      <c r="O172" s="3">
        <v>7296220</v>
      </c>
      <c r="P172" s="3">
        <v>7296220</v>
      </c>
      <c r="Q172" s="3">
        <v>7296220</v>
      </c>
      <c r="R172" s="3">
        <f t="shared" si="61"/>
        <v>7296220</v>
      </c>
      <c r="S172" s="32"/>
    </row>
    <row r="173" spans="1:19" x14ac:dyDescent="0.25">
      <c r="A173" s="32">
        <v>81</v>
      </c>
      <c r="B173" s="39">
        <v>1593075</v>
      </c>
      <c r="C173" s="32" t="s">
        <v>106</v>
      </c>
      <c r="D173" s="1">
        <v>113</v>
      </c>
      <c r="E173" s="1" t="s">
        <v>104</v>
      </c>
      <c r="F173" s="3">
        <v>950400</v>
      </c>
      <c r="G173" s="3">
        <v>950400</v>
      </c>
      <c r="H173" s="3">
        <v>950400</v>
      </c>
      <c r="I173" s="3">
        <v>950400</v>
      </c>
      <c r="J173" s="3">
        <v>950400</v>
      </c>
      <c r="K173" s="3">
        <v>950400</v>
      </c>
      <c r="L173" s="3">
        <v>950400</v>
      </c>
      <c r="M173" s="3">
        <v>950400</v>
      </c>
      <c r="N173" s="3">
        <v>950400</v>
      </c>
      <c r="O173" s="3">
        <v>950400</v>
      </c>
      <c r="P173" s="3">
        <v>950400</v>
      </c>
      <c r="Q173" s="3">
        <v>950400</v>
      </c>
      <c r="R173" s="3">
        <f t="shared" si="61"/>
        <v>950400</v>
      </c>
      <c r="S173" s="39">
        <v>107206060</v>
      </c>
    </row>
    <row r="174" spans="1:19" x14ac:dyDescent="0.25">
      <c r="A174" s="32"/>
      <c r="B174" s="32"/>
      <c r="C174" s="32"/>
      <c r="D174" s="1">
        <v>111</v>
      </c>
      <c r="E174" s="1" t="s">
        <v>22</v>
      </c>
      <c r="F174" s="3">
        <v>7296220</v>
      </c>
      <c r="G174" s="3">
        <v>7296220</v>
      </c>
      <c r="H174" s="3">
        <v>7296220</v>
      </c>
      <c r="I174" s="3">
        <v>7296220</v>
      </c>
      <c r="J174" s="3">
        <v>7296220</v>
      </c>
      <c r="K174" s="3">
        <v>7296220</v>
      </c>
      <c r="L174" s="3">
        <v>7296220</v>
      </c>
      <c r="M174" s="3">
        <v>7296220</v>
      </c>
      <c r="N174" s="3">
        <v>7296220</v>
      </c>
      <c r="O174" s="3">
        <v>7296220</v>
      </c>
      <c r="P174" s="3">
        <v>7296220</v>
      </c>
      <c r="Q174" s="3">
        <v>7296220</v>
      </c>
      <c r="R174" s="3">
        <f t="shared" si="61"/>
        <v>7296220</v>
      </c>
      <c r="S174" s="32"/>
    </row>
    <row r="175" spans="1:19" x14ac:dyDescent="0.25">
      <c r="A175" s="32">
        <v>82</v>
      </c>
      <c r="B175" s="33">
        <v>430164</v>
      </c>
      <c r="C175" s="32" t="s">
        <v>107</v>
      </c>
      <c r="D175" s="1">
        <v>113</v>
      </c>
      <c r="E175" s="1" t="s">
        <v>104</v>
      </c>
      <c r="F175" s="3">
        <v>950400</v>
      </c>
      <c r="G175" s="3">
        <v>950400</v>
      </c>
      <c r="H175" s="3">
        <v>950400</v>
      </c>
      <c r="I175" s="3">
        <v>950400</v>
      </c>
      <c r="J175" s="3">
        <v>950400</v>
      </c>
      <c r="K175" s="3">
        <v>950400</v>
      </c>
      <c r="L175" s="3">
        <v>950400</v>
      </c>
      <c r="M175" s="3">
        <v>950400</v>
      </c>
      <c r="N175" s="3">
        <v>950400</v>
      </c>
      <c r="O175" s="3">
        <v>950400</v>
      </c>
      <c r="P175" s="3">
        <v>950400</v>
      </c>
      <c r="Q175" s="3">
        <v>950400</v>
      </c>
      <c r="R175" s="3">
        <f t="shared" si="61"/>
        <v>950400</v>
      </c>
      <c r="S175" s="39">
        <v>107206060</v>
      </c>
    </row>
    <row r="176" spans="1:19" x14ac:dyDescent="0.25">
      <c r="A176" s="32"/>
      <c r="B176" s="33"/>
      <c r="C176" s="32"/>
      <c r="D176" s="1">
        <v>111</v>
      </c>
      <c r="E176" s="1" t="s">
        <v>22</v>
      </c>
      <c r="F176" s="3">
        <v>7296220</v>
      </c>
      <c r="G176" s="3">
        <v>7296220</v>
      </c>
      <c r="H176" s="3">
        <v>7296220</v>
      </c>
      <c r="I176" s="3">
        <v>7296220</v>
      </c>
      <c r="J176" s="3">
        <v>7296220</v>
      </c>
      <c r="K176" s="3">
        <v>7296220</v>
      </c>
      <c r="L176" s="3">
        <v>7296220</v>
      </c>
      <c r="M176" s="3">
        <v>7296220</v>
      </c>
      <c r="N176" s="3">
        <v>7296220</v>
      </c>
      <c r="O176" s="3">
        <v>7296220</v>
      </c>
      <c r="P176" s="3">
        <v>7296220</v>
      </c>
      <c r="Q176" s="3">
        <v>7296220</v>
      </c>
      <c r="R176" s="3">
        <f t="shared" si="61"/>
        <v>7296220</v>
      </c>
      <c r="S176" s="32"/>
    </row>
    <row r="177" spans="1:19" x14ac:dyDescent="0.25">
      <c r="A177" s="32">
        <v>83</v>
      </c>
      <c r="B177" s="33">
        <v>1816206</v>
      </c>
      <c r="C177" s="32" t="s">
        <v>108</v>
      </c>
      <c r="D177" s="1">
        <v>113</v>
      </c>
      <c r="E177" s="1" t="s">
        <v>104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3">
        <v>475200</v>
      </c>
      <c r="N177" s="3">
        <v>950400</v>
      </c>
      <c r="O177" s="3">
        <v>950400</v>
      </c>
      <c r="P177" s="3">
        <v>950400</v>
      </c>
      <c r="Q177" s="3">
        <v>950400</v>
      </c>
      <c r="R177" s="3">
        <f t="shared" si="61"/>
        <v>356400</v>
      </c>
      <c r="S177" s="39">
        <v>40202193</v>
      </c>
    </row>
    <row r="178" spans="1:19" x14ac:dyDescent="0.25">
      <c r="A178" s="32"/>
      <c r="B178" s="33"/>
      <c r="C178" s="32"/>
      <c r="D178" s="1">
        <v>111</v>
      </c>
      <c r="E178" s="1" t="s">
        <v>22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3">
        <v>3648110</v>
      </c>
      <c r="N178" s="3">
        <v>7296220</v>
      </c>
      <c r="O178" s="3">
        <v>7296220</v>
      </c>
      <c r="P178" s="3">
        <v>7296220</v>
      </c>
      <c r="Q178" s="3">
        <v>7296220</v>
      </c>
      <c r="R178" s="3">
        <f t="shared" si="61"/>
        <v>2736082.5</v>
      </c>
      <c r="S178" s="39"/>
    </row>
    <row r="179" spans="1:19" x14ac:dyDescent="0.25">
      <c r="A179" s="32">
        <v>84</v>
      </c>
      <c r="B179" s="33">
        <v>4545043</v>
      </c>
      <c r="C179" s="32" t="s">
        <v>109</v>
      </c>
      <c r="D179" s="1">
        <v>113</v>
      </c>
      <c r="E179" s="1" t="s">
        <v>104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3">
        <v>475200</v>
      </c>
      <c r="N179" s="3">
        <v>950400</v>
      </c>
      <c r="O179" s="3">
        <v>950400</v>
      </c>
      <c r="P179" s="3">
        <v>950400</v>
      </c>
      <c r="Q179" s="3">
        <v>950400</v>
      </c>
      <c r="R179" s="3">
        <f t="shared" ref="R179:R180" si="62">(F179+G179+H179+I179+J179+K179+L179+M179+N179+O179+P179+Q179)/12</f>
        <v>356400</v>
      </c>
      <c r="S179" s="39">
        <v>40202193</v>
      </c>
    </row>
    <row r="180" spans="1:19" x14ac:dyDescent="0.25">
      <c r="A180" s="32"/>
      <c r="B180" s="33"/>
      <c r="C180" s="32"/>
      <c r="D180" s="1">
        <v>111</v>
      </c>
      <c r="E180" s="1" t="s">
        <v>22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3">
        <v>3648110</v>
      </c>
      <c r="N180" s="3">
        <v>7296220</v>
      </c>
      <c r="O180" s="3">
        <v>7296220</v>
      </c>
      <c r="P180" s="3">
        <v>7296220</v>
      </c>
      <c r="Q180" s="3">
        <v>7296220</v>
      </c>
      <c r="R180" s="3">
        <f t="shared" si="62"/>
        <v>2736082.5</v>
      </c>
      <c r="S180" s="39"/>
    </row>
    <row r="181" spans="1:19" x14ac:dyDescent="0.25">
      <c r="A181" s="32">
        <v>85</v>
      </c>
      <c r="B181" s="33">
        <v>631474</v>
      </c>
      <c r="C181" s="32" t="s">
        <v>110</v>
      </c>
      <c r="D181" s="1">
        <v>113</v>
      </c>
      <c r="E181" s="1" t="s">
        <v>104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3">
        <v>475200</v>
      </c>
      <c r="N181" s="3">
        <v>950400</v>
      </c>
      <c r="O181" s="3">
        <v>950400</v>
      </c>
      <c r="P181" s="3">
        <v>950400</v>
      </c>
      <c r="Q181" s="3">
        <v>950400</v>
      </c>
      <c r="R181" s="3">
        <f t="shared" ref="R181:R182" si="63">(F181+G181+H181+I181+J181+K181+L181+M181+N181+O181+P181+Q181)/12</f>
        <v>356400</v>
      </c>
      <c r="S181" s="39">
        <v>40202193</v>
      </c>
    </row>
    <row r="182" spans="1:19" x14ac:dyDescent="0.25">
      <c r="A182" s="32"/>
      <c r="B182" s="33"/>
      <c r="C182" s="32"/>
      <c r="D182" s="1">
        <v>111</v>
      </c>
      <c r="E182" s="1" t="s">
        <v>22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3">
        <v>3648110</v>
      </c>
      <c r="N182" s="3">
        <v>7296220</v>
      </c>
      <c r="O182" s="3">
        <v>7296220</v>
      </c>
      <c r="P182" s="3">
        <v>7296220</v>
      </c>
      <c r="Q182" s="3">
        <v>7296220</v>
      </c>
      <c r="R182" s="3">
        <f t="shared" si="63"/>
        <v>2736082.5</v>
      </c>
      <c r="S182" s="39"/>
    </row>
    <row r="183" spans="1:19" x14ac:dyDescent="0.25">
      <c r="A183" s="32">
        <v>86</v>
      </c>
      <c r="B183" s="33">
        <v>1470519</v>
      </c>
      <c r="C183" s="32" t="s">
        <v>111</v>
      </c>
      <c r="D183" s="1">
        <v>113</v>
      </c>
      <c r="E183" s="1" t="s">
        <v>104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3">
        <v>475200</v>
      </c>
      <c r="N183" s="3">
        <v>950400</v>
      </c>
      <c r="O183" s="3">
        <v>950400</v>
      </c>
      <c r="P183" s="3">
        <v>950400</v>
      </c>
      <c r="Q183" s="3">
        <v>950400</v>
      </c>
      <c r="R183" s="3">
        <f t="shared" ref="R183:R184" si="64">(F183+G183+H183+I183+J183+K183+L183+M183+N183+O183+P183+Q183)/12</f>
        <v>356400</v>
      </c>
      <c r="S183" s="39">
        <v>40202193</v>
      </c>
    </row>
    <row r="184" spans="1:19" x14ac:dyDescent="0.25">
      <c r="A184" s="32"/>
      <c r="B184" s="33"/>
      <c r="C184" s="32"/>
      <c r="D184" s="1">
        <v>111</v>
      </c>
      <c r="E184" s="1" t="s">
        <v>22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3">
        <v>3648110</v>
      </c>
      <c r="N184" s="3">
        <v>7296220</v>
      </c>
      <c r="O184" s="3">
        <v>7296220</v>
      </c>
      <c r="P184" s="3">
        <v>7296220</v>
      </c>
      <c r="Q184" s="3">
        <v>7296220</v>
      </c>
      <c r="R184" s="3">
        <f t="shared" si="64"/>
        <v>2736082.5</v>
      </c>
      <c r="S184" s="39"/>
    </row>
    <row r="185" spans="1:19" x14ac:dyDescent="0.25">
      <c r="A185" s="32">
        <v>87</v>
      </c>
      <c r="B185" s="33">
        <v>3827897</v>
      </c>
      <c r="C185" s="32" t="s">
        <v>112</v>
      </c>
      <c r="D185" s="1">
        <v>113</v>
      </c>
      <c r="E185" s="1" t="s">
        <v>104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3">
        <v>475200</v>
      </c>
      <c r="N185" s="3">
        <v>950400</v>
      </c>
      <c r="O185" s="3">
        <v>950400</v>
      </c>
      <c r="P185" s="3">
        <v>950400</v>
      </c>
      <c r="Q185" s="3">
        <v>950400</v>
      </c>
      <c r="R185" s="3">
        <f t="shared" ref="R185:R186" si="65">(F185+G185+H185+I185+J185+K185+L185+M185+N185+O185+P185+Q185)/12</f>
        <v>356400</v>
      </c>
      <c r="S185" s="39">
        <v>40202193</v>
      </c>
    </row>
    <row r="186" spans="1:19" x14ac:dyDescent="0.25">
      <c r="A186" s="32"/>
      <c r="B186" s="33"/>
      <c r="C186" s="32"/>
      <c r="D186" s="1">
        <v>111</v>
      </c>
      <c r="E186" s="1" t="s">
        <v>22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3">
        <v>3648110</v>
      </c>
      <c r="N186" s="3">
        <v>7296220</v>
      </c>
      <c r="O186" s="3">
        <v>7296220</v>
      </c>
      <c r="P186" s="3">
        <v>7296220</v>
      </c>
      <c r="Q186" s="3">
        <v>7296220</v>
      </c>
      <c r="R186" s="3">
        <f t="shared" si="65"/>
        <v>2736082.5</v>
      </c>
      <c r="S186" s="39"/>
    </row>
    <row r="187" spans="1:19" x14ac:dyDescent="0.25">
      <c r="A187" s="32">
        <v>88</v>
      </c>
      <c r="B187" s="33">
        <v>1101118</v>
      </c>
      <c r="C187" s="32" t="s">
        <v>113</v>
      </c>
      <c r="D187" s="1">
        <v>113</v>
      </c>
      <c r="E187" s="1" t="s">
        <v>104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3">
        <v>475200</v>
      </c>
      <c r="N187" s="3">
        <v>950400</v>
      </c>
      <c r="O187" s="3">
        <v>950400</v>
      </c>
      <c r="P187" s="3">
        <v>950400</v>
      </c>
      <c r="Q187" s="3">
        <v>950400</v>
      </c>
      <c r="R187" s="3">
        <f t="shared" ref="R187:R188" si="66">(F187+G187+H187+I187+J187+K187+L187+M187+N187+O187+P187+Q187)/12</f>
        <v>356400</v>
      </c>
      <c r="S187" s="39">
        <v>40202193</v>
      </c>
    </row>
    <row r="188" spans="1:19" x14ac:dyDescent="0.25">
      <c r="A188" s="32"/>
      <c r="B188" s="33"/>
      <c r="C188" s="32"/>
      <c r="D188" s="1">
        <v>111</v>
      </c>
      <c r="E188" s="1" t="s">
        <v>22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3">
        <v>3648110</v>
      </c>
      <c r="N188" s="3">
        <v>7296220</v>
      </c>
      <c r="O188" s="3">
        <v>7296220</v>
      </c>
      <c r="P188" s="3">
        <v>7296220</v>
      </c>
      <c r="Q188" s="3">
        <v>7296220</v>
      </c>
      <c r="R188" s="3">
        <f t="shared" si="66"/>
        <v>2736082.5</v>
      </c>
      <c r="S188" s="39"/>
    </row>
    <row r="189" spans="1:19" x14ac:dyDescent="0.25">
      <c r="A189" s="32">
        <v>89</v>
      </c>
      <c r="B189" s="33">
        <v>1370440</v>
      </c>
      <c r="C189" s="32" t="s">
        <v>114</v>
      </c>
      <c r="D189" s="1">
        <v>113</v>
      </c>
      <c r="E189" s="1" t="s">
        <v>104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3">
        <v>475200</v>
      </c>
      <c r="N189" s="3">
        <v>950400</v>
      </c>
      <c r="O189" s="3">
        <v>950400</v>
      </c>
      <c r="P189" s="3">
        <v>950400</v>
      </c>
      <c r="Q189" s="3">
        <v>950400</v>
      </c>
      <c r="R189" s="3">
        <f t="shared" ref="R189:R190" si="67">(F189+G189+H189+I189+J189+K189+L189+M189+N189+O189+P189+Q189)/12</f>
        <v>356400</v>
      </c>
      <c r="S189" s="39">
        <v>40202193</v>
      </c>
    </row>
    <row r="190" spans="1:19" x14ac:dyDescent="0.25">
      <c r="A190" s="32"/>
      <c r="B190" s="33"/>
      <c r="C190" s="32"/>
      <c r="D190" s="1">
        <v>111</v>
      </c>
      <c r="E190" s="1" t="s">
        <v>22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3">
        <v>3648110</v>
      </c>
      <c r="N190" s="3">
        <v>7296220</v>
      </c>
      <c r="O190" s="3">
        <v>7296220</v>
      </c>
      <c r="P190" s="3">
        <v>7296220</v>
      </c>
      <c r="Q190" s="3">
        <v>7296220</v>
      </c>
      <c r="R190" s="3">
        <f t="shared" si="67"/>
        <v>2736082.5</v>
      </c>
      <c r="S190" s="39"/>
    </row>
    <row r="191" spans="1:19" x14ac:dyDescent="0.25">
      <c r="A191" s="32">
        <v>90</v>
      </c>
      <c r="B191" s="33">
        <v>3633946</v>
      </c>
      <c r="C191" s="32" t="s">
        <v>115</v>
      </c>
      <c r="D191" s="1">
        <v>113</v>
      </c>
      <c r="E191" s="1" t="s">
        <v>104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3">
        <v>475200</v>
      </c>
      <c r="N191" s="3">
        <v>950400</v>
      </c>
      <c r="O191" s="3">
        <v>950400</v>
      </c>
      <c r="P191" s="3">
        <v>950400</v>
      </c>
      <c r="Q191" s="3">
        <v>950400</v>
      </c>
      <c r="R191" s="3">
        <f t="shared" ref="R191:R192" si="68">(F191+G191+H191+I191+J191+K191+L191+M191+N191+O191+P191+Q191)/12</f>
        <v>356400</v>
      </c>
      <c r="S191" s="39">
        <v>40202193</v>
      </c>
    </row>
    <row r="192" spans="1:19" x14ac:dyDescent="0.25">
      <c r="A192" s="32"/>
      <c r="B192" s="33"/>
      <c r="C192" s="32"/>
      <c r="D192" s="1">
        <v>111</v>
      </c>
      <c r="E192" s="1" t="s">
        <v>22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3">
        <v>3648110</v>
      </c>
      <c r="N192" s="3">
        <v>7296220</v>
      </c>
      <c r="O192" s="3">
        <v>7296220</v>
      </c>
      <c r="P192" s="3">
        <v>7296220</v>
      </c>
      <c r="Q192" s="3">
        <v>7296220</v>
      </c>
      <c r="R192" s="3">
        <f t="shared" si="68"/>
        <v>2736082.5</v>
      </c>
      <c r="S192" s="39"/>
    </row>
    <row r="193" spans="1:19" x14ac:dyDescent="0.25">
      <c r="A193" s="32">
        <v>91</v>
      </c>
      <c r="B193" s="33">
        <v>3817211</v>
      </c>
      <c r="C193" s="32" t="s">
        <v>116</v>
      </c>
      <c r="D193" s="1">
        <v>113</v>
      </c>
      <c r="E193" s="1" t="s">
        <v>104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3">
        <v>475200</v>
      </c>
      <c r="N193" s="3">
        <v>950400</v>
      </c>
      <c r="O193" s="3">
        <v>950400</v>
      </c>
      <c r="P193" s="3">
        <v>950400</v>
      </c>
      <c r="Q193" s="3">
        <v>950400</v>
      </c>
      <c r="R193" s="3">
        <f t="shared" ref="R193:R194" si="69">(F193+G193+H193+I193+J193+K193+L193+M193+N193+O193+P193+Q193)/12</f>
        <v>356400</v>
      </c>
      <c r="S193" s="39">
        <v>40202193</v>
      </c>
    </row>
    <row r="194" spans="1:19" x14ac:dyDescent="0.25">
      <c r="A194" s="32"/>
      <c r="B194" s="33"/>
      <c r="C194" s="32"/>
      <c r="D194" s="1">
        <v>111</v>
      </c>
      <c r="E194" s="1" t="s">
        <v>22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3">
        <v>3648110</v>
      </c>
      <c r="N194" s="3">
        <v>7296220</v>
      </c>
      <c r="O194" s="3">
        <v>7296220</v>
      </c>
      <c r="P194" s="3">
        <v>7296220</v>
      </c>
      <c r="Q194" s="3">
        <v>7296220</v>
      </c>
      <c r="R194" s="3">
        <f t="shared" si="69"/>
        <v>2736082.5</v>
      </c>
      <c r="S194" s="39"/>
    </row>
    <row r="195" spans="1:19" x14ac:dyDescent="0.25">
      <c r="A195" s="32">
        <v>92</v>
      </c>
      <c r="B195" s="33">
        <v>5263602</v>
      </c>
      <c r="C195" s="32" t="s">
        <v>117</v>
      </c>
      <c r="D195" s="1">
        <v>113</v>
      </c>
      <c r="E195" s="1" t="s">
        <v>104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3">
        <v>475200</v>
      </c>
      <c r="N195" s="3">
        <v>950400</v>
      </c>
      <c r="O195" s="3">
        <v>950400</v>
      </c>
      <c r="P195" s="3">
        <v>950400</v>
      </c>
      <c r="Q195" s="3">
        <v>950400</v>
      </c>
      <c r="R195" s="3">
        <f t="shared" ref="R195:R196" si="70">(F195+G195+H195+I195+J195+K195+L195+M195+N195+O195+P195+Q195)/12</f>
        <v>356400</v>
      </c>
      <c r="S195" s="39">
        <v>40202193</v>
      </c>
    </row>
    <row r="196" spans="1:19" x14ac:dyDescent="0.25">
      <c r="A196" s="32"/>
      <c r="B196" s="33"/>
      <c r="C196" s="32"/>
      <c r="D196" s="1">
        <v>111</v>
      </c>
      <c r="E196" s="1" t="s">
        <v>22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3">
        <v>3648110</v>
      </c>
      <c r="N196" s="3">
        <v>7296220</v>
      </c>
      <c r="O196" s="3">
        <v>7296220</v>
      </c>
      <c r="P196" s="3">
        <v>7296220</v>
      </c>
      <c r="Q196" s="3">
        <v>7296220</v>
      </c>
      <c r="R196" s="3">
        <f t="shared" si="70"/>
        <v>2736082.5</v>
      </c>
      <c r="S196" s="39"/>
    </row>
    <row r="197" spans="1:19" x14ac:dyDescent="0.25">
      <c r="A197" s="32">
        <v>93</v>
      </c>
      <c r="B197" s="33">
        <v>3265247</v>
      </c>
      <c r="C197" s="32" t="s">
        <v>118</v>
      </c>
      <c r="D197" s="1">
        <v>113</v>
      </c>
      <c r="E197" s="1" t="s">
        <v>104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3">
        <v>475200</v>
      </c>
      <c r="N197" s="3">
        <v>950400</v>
      </c>
      <c r="O197" s="3">
        <v>950400</v>
      </c>
      <c r="P197" s="3">
        <v>950400</v>
      </c>
      <c r="Q197" s="3">
        <v>950400</v>
      </c>
      <c r="R197" s="3">
        <f t="shared" ref="R197:R198" si="71">(F197+G197+H197+I197+J197+K197+L197+M197+N197+O197+P197+Q197)/12</f>
        <v>356400</v>
      </c>
      <c r="S197" s="39">
        <v>40202193</v>
      </c>
    </row>
    <row r="198" spans="1:19" x14ac:dyDescent="0.25">
      <c r="A198" s="32"/>
      <c r="B198" s="33"/>
      <c r="C198" s="32"/>
      <c r="D198" s="1">
        <v>111</v>
      </c>
      <c r="E198" s="1" t="s">
        <v>22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3">
        <v>3648110</v>
      </c>
      <c r="N198" s="3">
        <v>7296220</v>
      </c>
      <c r="O198" s="3">
        <v>7296220</v>
      </c>
      <c r="P198" s="3">
        <v>7296220</v>
      </c>
      <c r="Q198" s="3">
        <v>7296220</v>
      </c>
      <c r="R198" s="3">
        <f t="shared" si="71"/>
        <v>2736082.5</v>
      </c>
      <c r="S198" s="39"/>
    </row>
    <row r="199" spans="1:19" x14ac:dyDescent="0.25">
      <c r="A199" s="32">
        <v>94</v>
      </c>
      <c r="B199" s="33">
        <v>1169297</v>
      </c>
      <c r="C199" s="32" t="s">
        <v>119</v>
      </c>
      <c r="D199" s="1">
        <v>113</v>
      </c>
      <c r="E199" s="1" t="s">
        <v>104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3">
        <v>475200</v>
      </c>
      <c r="N199" s="3">
        <v>950400</v>
      </c>
      <c r="O199" s="3">
        <v>950400</v>
      </c>
      <c r="P199" s="3">
        <v>950400</v>
      </c>
      <c r="Q199" s="3">
        <v>950400</v>
      </c>
      <c r="R199" s="3">
        <f t="shared" ref="R199:R200" si="72">(F199+G199+H199+I199+J199+K199+L199+M199+N199+O199+P199+Q199)/12</f>
        <v>356400</v>
      </c>
      <c r="S199" s="39">
        <v>40202193</v>
      </c>
    </row>
    <row r="200" spans="1:19" x14ac:dyDescent="0.25">
      <c r="A200" s="32"/>
      <c r="B200" s="33"/>
      <c r="C200" s="32"/>
      <c r="D200" s="1">
        <v>111</v>
      </c>
      <c r="E200" s="1" t="s">
        <v>22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3">
        <v>3648110</v>
      </c>
      <c r="N200" s="3">
        <v>7296220</v>
      </c>
      <c r="O200" s="3">
        <v>7296220</v>
      </c>
      <c r="P200" s="3">
        <v>7296220</v>
      </c>
      <c r="Q200" s="3">
        <v>7296220</v>
      </c>
      <c r="R200" s="3">
        <f t="shared" si="72"/>
        <v>2736082.5</v>
      </c>
      <c r="S200" s="39"/>
    </row>
    <row r="201" spans="1:19" x14ac:dyDescent="0.25">
      <c r="A201" s="32">
        <v>95</v>
      </c>
      <c r="B201" s="33">
        <v>973733</v>
      </c>
      <c r="C201" s="32" t="s">
        <v>120</v>
      </c>
      <c r="D201" s="1">
        <v>113</v>
      </c>
      <c r="E201" s="1" t="s">
        <v>104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3">
        <v>475200</v>
      </c>
      <c r="N201" s="3">
        <v>950400</v>
      </c>
      <c r="O201" s="3">
        <v>950400</v>
      </c>
      <c r="P201" s="3">
        <v>950400</v>
      </c>
      <c r="Q201" s="3">
        <v>950400</v>
      </c>
      <c r="R201" s="3">
        <f t="shared" ref="R201:R202" si="73">(F201+G201+H201+I201+J201+K201+L201+M201+N201+O201+P201+Q201)/12</f>
        <v>356400</v>
      </c>
      <c r="S201" s="39">
        <v>40202193</v>
      </c>
    </row>
    <row r="202" spans="1:19" x14ac:dyDescent="0.25">
      <c r="A202" s="32"/>
      <c r="B202" s="33"/>
      <c r="C202" s="32"/>
      <c r="D202" s="1">
        <v>111</v>
      </c>
      <c r="E202" s="1" t="s">
        <v>22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3">
        <v>3648110</v>
      </c>
      <c r="N202" s="3">
        <v>7296220</v>
      </c>
      <c r="O202" s="3">
        <v>7296220</v>
      </c>
      <c r="P202" s="3">
        <v>7296220</v>
      </c>
      <c r="Q202" s="3">
        <v>7296220</v>
      </c>
      <c r="R202" s="3">
        <f t="shared" si="73"/>
        <v>2736082.5</v>
      </c>
      <c r="S202" s="39"/>
    </row>
    <row r="203" spans="1:19" x14ac:dyDescent="0.25">
      <c r="A203" s="32">
        <v>96</v>
      </c>
      <c r="B203" s="33">
        <v>4649248</v>
      </c>
      <c r="C203" s="32" t="s">
        <v>121</v>
      </c>
      <c r="D203" s="1">
        <v>113</v>
      </c>
      <c r="E203" s="1" t="s">
        <v>104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3">
        <v>475200</v>
      </c>
      <c r="N203" s="3">
        <v>950400</v>
      </c>
      <c r="O203" s="3">
        <v>950400</v>
      </c>
      <c r="P203" s="3">
        <v>950400</v>
      </c>
      <c r="Q203" s="3">
        <v>950400</v>
      </c>
      <c r="R203" s="3">
        <f t="shared" ref="R203:R204" si="74">(F203+G203+H203+I203+J203+K203+L203+M203+N203+O203+P203+Q203)/12</f>
        <v>356400</v>
      </c>
      <c r="S203" s="39">
        <v>40202193</v>
      </c>
    </row>
    <row r="204" spans="1:19" x14ac:dyDescent="0.25">
      <c r="A204" s="32"/>
      <c r="B204" s="33"/>
      <c r="C204" s="32"/>
      <c r="D204" s="1">
        <v>111</v>
      </c>
      <c r="E204" s="1" t="s">
        <v>22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3">
        <v>3648110</v>
      </c>
      <c r="N204" s="3">
        <v>7296220</v>
      </c>
      <c r="O204" s="3">
        <v>7296220</v>
      </c>
      <c r="P204" s="3">
        <v>7296220</v>
      </c>
      <c r="Q204" s="3">
        <v>7296220</v>
      </c>
      <c r="R204" s="3">
        <f t="shared" si="74"/>
        <v>2736082.5</v>
      </c>
      <c r="S204" s="39"/>
    </row>
    <row r="205" spans="1:19" x14ac:dyDescent="0.25">
      <c r="A205" s="32">
        <v>97</v>
      </c>
      <c r="B205" s="33">
        <v>2659101</v>
      </c>
      <c r="C205" s="32" t="s">
        <v>122</v>
      </c>
      <c r="D205" s="1">
        <v>113</v>
      </c>
      <c r="E205" s="1" t="s">
        <v>104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3">
        <v>475200</v>
      </c>
      <c r="N205" s="3">
        <v>950400</v>
      </c>
      <c r="O205" s="3">
        <v>950400</v>
      </c>
      <c r="P205" s="3">
        <v>950400</v>
      </c>
      <c r="Q205" s="3">
        <v>950400</v>
      </c>
      <c r="R205" s="3">
        <f t="shared" ref="R205:R206" si="75">(F205+G205+H205+I205+J205+K205+L205+M205+N205+O205+P205+Q205)/12</f>
        <v>356400</v>
      </c>
      <c r="S205" s="39">
        <v>40202193</v>
      </c>
    </row>
    <row r="206" spans="1:19" x14ac:dyDescent="0.25">
      <c r="A206" s="32"/>
      <c r="B206" s="33"/>
      <c r="C206" s="32"/>
      <c r="D206" s="1">
        <v>111</v>
      </c>
      <c r="E206" s="1" t="s">
        <v>22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3">
        <v>3648110</v>
      </c>
      <c r="N206" s="3">
        <v>7296220</v>
      </c>
      <c r="O206" s="3">
        <v>7296220</v>
      </c>
      <c r="P206" s="3">
        <v>7296220</v>
      </c>
      <c r="Q206" s="3">
        <v>7296220</v>
      </c>
      <c r="R206" s="3">
        <f t="shared" si="75"/>
        <v>2736082.5</v>
      </c>
      <c r="S206" s="39"/>
    </row>
    <row r="207" spans="1:19" x14ac:dyDescent="0.25">
      <c r="A207" s="32">
        <v>98</v>
      </c>
      <c r="B207" s="33">
        <v>3263455</v>
      </c>
      <c r="C207" s="32" t="s">
        <v>123</v>
      </c>
      <c r="D207" s="1">
        <v>113</v>
      </c>
      <c r="E207" s="1" t="s">
        <v>104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3">
        <v>475200</v>
      </c>
      <c r="N207" s="3">
        <v>950400</v>
      </c>
      <c r="O207" s="3">
        <v>950400</v>
      </c>
      <c r="P207" s="3">
        <v>950400</v>
      </c>
      <c r="Q207" s="3">
        <v>950400</v>
      </c>
      <c r="R207" s="3">
        <f t="shared" ref="R207:R212" si="76">(F207+G207+H207+I207+J207+K207+L207+M207+N207+O207+P207+Q207)/12</f>
        <v>356400</v>
      </c>
      <c r="S207" s="39">
        <v>40202193</v>
      </c>
    </row>
    <row r="208" spans="1:19" x14ac:dyDescent="0.25">
      <c r="A208" s="32"/>
      <c r="B208" s="33"/>
      <c r="C208" s="32"/>
      <c r="D208" s="1">
        <v>111</v>
      </c>
      <c r="E208" s="1" t="s">
        <v>22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3">
        <v>3648110</v>
      </c>
      <c r="N208" s="3">
        <v>7296220</v>
      </c>
      <c r="O208" s="3">
        <v>7296220</v>
      </c>
      <c r="P208" s="3">
        <v>7296220</v>
      </c>
      <c r="Q208" s="3">
        <v>7296220</v>
      </c>
      <c r="R208" s="3">
        <f t="shared" si="76"/>
        <v>2736082.5</v>
      </c>
      <c r="S208" s="39"/>
    </row>
    <row r="209" spans="1:19" x14ac:dyDescent="0.25">
      <c r="A209" s="32">
        <v>99</v>
      </c>
      <c r="B209" s="33">
        <v>3263455</v>
      </c>
      <c r="C209" s="32" t="s">
        <v>123</v>
      </c>
      <c r="D209" s="1">
        <v>113</v>
      </c>
      <c r="E209" s="1" t="s">
        <v>104</v>
      </c>
      <c r="F209" s="3">
        <v>950400</v>
      </c>
      <c r="G209" s="3">
        <v>950400</v>
      </c>
      <c r="H209" s="3">
        <v>950400</v>
      </c>
      <c r="I209" s="3">
        <v>950400</v>
      </c>
      <c r="J209" s="3">
        <v>950400</v>
      </c>
      <c r="K209" s="3">
        <v>950400</v>
      </c>
      <c r="L209" s="3">
        <v>950400</v>
      </c>
      <c r="M209" s="3">
        <v>950400</v>
      </c>
      <c r="N209" s="3">
        <v>950400</v>
      </c>
      <c r="O209" s="3">
        <v>950400</v>
      </c>
      <c r="P209" s="3">
        <v>950400</v>
      </c>
      <c r="Q209" s="3">
        <v>950400</v>
      </c>
      <c r="R209" s="3">
        <f t="shared" si="76"/>
        <v>950400</v>
      </c>
      <c r="S209" s="39">
        <v>107206060</v>
      </c>
    </row>
    <row r="210" spans="1:19" x14ac:dyDescent="0.25">
      <c r="A210" s="32"/>
      <c r="B210" s="33"/>
      <c r="C210" s="32"/>
      <c r="D210" s="1">
        <v>111</v>
      </c>
      <c r="E210" s="1" t="s">
        <v>22</v>
      </c>
      <c r="F210" s="3">
        <v>7296220</v>
      </c>
      <c r="G210" s="3">
        <v>7296220</v>
      </c>
      <c r="H210" s="3">
        <v>7296220</v>
      </c>
      <c r="I210" s="3">
        <v>7296220</v>
      </c>
      <c r="J210" s="3">
        <v>7296220</v>
      </c>
      <c r="K210" s="3">
        <v>7296220</v>
      </c>
      <c r="L210" s="3">
        <v>7296220</v>
      </c>
      <c r="M210" s="3">
        <v>7296220</v>
      </c>
      <c r="N210" s="3">
        <v>7296220</v>
      </c>
      <c r="O210" s="3">
        <v>7296220</v>
      </c>
      <c r="P210" s="3">
        <v>7296220</v>
      </c>
      <c r="Q210" s="3">
        <v>7296220</v>
      </c>
      <c r="R210" s="3">
        <f t="shared" si="76"/>
        <v>7296220</v>
      </c>
      <c r="S210" s="32"/>
    </row>
    <row r="211" spans="1:19" x14ac:dyDescent="0.25">
      <c r="A211" s="32">
        <v>100</v>
      </c>
      <c r="B211" s="33">
        <v>1821102</v>
      </c>
      <c r="C211" s="32" t="s">
        <v>124</v>
      </c>
      <c r="D211" s="1">
        <v>113</v>
      </c>
      <c r="E211" s="1" t="s">
        <v>104</v>
      </c>
      <c r="F211" s="3">
        <v>253440</v>
      </c>
      <c r="G211" s="3">
        <v>950400</v>
      </c>
      <c r="H211" s="3">
        <v>950400</v>
      </c>
      <c r="I211" s="3">
        <v>950400</v>
      </c>
      <c r="J211" s="3">
        <v>950400</v>
      </c>
      <c r="K211" s="3">
        <v>950400</v>
      </c>
      <c r="L211" s="3">
        <v>950400</v>
      </c>
      <c r="M211" s="3">
        <v>950400</v>
      </c>
      <c r="N211" s="3">
        <v>950400</v>
      </c>
      <c r="O211" s="3">
        <v>950400</v>
      </c>
      <c r="P211" s="3">
        <v>950400</v>
      </c>
      <c r="Q211" s="3">
        <v>950400</v>
      </c>
      <c r="R211" s="3">
        <f t="shared" si="76"/>
        <v>892320</v>
      </c>
      <c r="S211" s="39">
        <f>SUM(F211:G211,H211,I211,J211,K211,L211,M211,N211,O211,P211,Q211,R211,R212,Q212,P212,O212,N212,M212,L212,K212,J212,I212,H212,G212,F212)</f>
        <v>100654578.91666667</v>
      </c>
    </row>
    <row r="212" spans="1:19" x14ac:dyDescent="0.25">
      <c r="A212" s="32"/>
      <c r="B212" s="33"/>
      <c r="C212" s="32"/>
      <c r="D212" s="1">
        <v>111</v>
      </c>
      <c r="E212" s="1" t="s">
        <v>22</v>
      </c>
      <c r="F212" s="3">
        <v>1945659</v>
      </c>
      <c r="G212" s="3">
        <v>7296220</v>
      </c>
      <c r="H212" s="3">
        <v>7296220</v>
      </c>
      <c r="I212" s="3">
        <v>7296220</v>
      </c>
      <c r="J212" s="3">
        <v>7296220</v>
      </c>
      <c r="K212" s="3">
        <v>7296220</v>
      </c>
      <c r="L212" s="3">
        <v>7296220</v>
      </c>
      <c r="M212" s="3">
        <v>7296220</v>
      </c>
      <c r="N212" s="3">
        <v>7296220</v>
      </c>
      <c r="O212" s="3">
        <v>7296220</v>
      </c>
      <c r="P212" s="3">
        <v>7296220</v>
      </c>
      <c r="Q212" s="3">
        <v>7296220</v>
      </c>
      <c r="R212" s="3">
        <f t="shared" si="76"/>
        <v>6850339.916666667</v>
      </c>
      <c r="S212" s="39"/>
    </row>
    <row r="213" spans="1:19" x14ac:dyDescent="0.25">
      <c r="A213" s="32">
        <v>101</v>
      </c>
      <c r="B213" s="33">
        <v>699372</v>
      </c>
      <c r="C213" s="32" t="s">
        <v>125</v>
      </c>
      <c r="D213" s="1">
        <v>113</v>
      </c>
      <c r="E213" s="1" t="s">
        <v>104</v>
      </c>
      <c r="F213" s="3">
        <v>2851200</v>
      </c>
      <c r="G213" s="3">
        <v>2851200</v>
      </c>
      <c r="H213" s="3">
        <v>2851200</v>
      </c>
      <c r="I213" s="3">
        <v>2851200</v>
      </c>
      <c r="J213" s="3">
        <v>2851200</v>
      </c>
      <c r="K213" s="10">
        <v>2851200</v>
      </c>
      <c r="L213" s="10">
        <v>2851200</v>
      </c>
      <c r="M213" s="3">
        <v>1425600</v>
      </c>
      <c r="N213" s="1">
        <v>0</v>
      </c>
      <c r="O213" s="1">
        <v>0</v>
      </c>
      <c r="P213" s="1">
        <v>0</v>
      </c>
      <c r="Q213" s="1">
        <v>0</v>
      </c>
      <c r="R213" s="11">
        <f>(F213+G213+H213+I213+J213+K213+L213+M213+N213+O213+P213+Q213)/12</f>
        <v>1782000</v>
      </c>
      <c r="S213" s="39">
        <f>SUM(F213:G213,H213,I213,J213,K213,L213,M213,F214,G214,H214,I215,I214,J214,K214,L214,M214,M215,L215,K215,J215,H215,G215,F215,R213,R214)</f>
        <v>173607625</v>
      </c>
    </row>
    <row r="214" spans="1:19" x14ac:dyDescent="0.25">
      <c r="A214" s="32"/>
      <c r="B214" s="33"/>
      <c r="C214" s="32"/>
      <c r="D214" s="1">
        <v>111</v>
      </c>
      <c r="E214" s="1" t="s">
        <v>22</v>
      </c>
      <c r="F214" s="3">
        <v>18240200</v>
      </c>
      <c r="G214" s="3">
        <v>18240200</v>
      </c>
      <c r="H214" s="3">
        <v>18240200</v>
      </c>
      <c r="I214" s="3">
        <v>18240200</v>
      </c>
      <c r="J214" s="3">
        <v>18240200</v>
      </c>
      <c r="K214" s="10">
        <v>18240200</v>
      </c>
      <c r="L214" s="10">
        <v>18240200</v>
      </c>
      <c r="M214" s="3">
        <v>9120100</v>
      </c>
      <c r="N214" s="1">
        <v>0</v>
      </c>
      <c r="O214" s="1">
        <v>0</v>
      </c>
      <c r="P214" s="1">
        <v>0</v>
      </c>
      <c r="Q214" s="1">
        <v>0</v>
      </c>
      <c r="R214" s="11">
        <f>(F214+G214+H214+I214+J214+K214+L214+M214+N214+O214+P214+Q214)/12</f>
        <v>11400125</v>
      </c>
      <c r="S214" s="39"/>
    </row>
    <row r="215" spans="1:19" x14ac:dyDescent="0.25">
      <c r="A215" s="32"/>
      <c r="B215" s="33"/>
      <c r="C215" s="32"/>
      <c r="D215" s="1">
        <v>191</v>
      </c>
      <c r="E215" s="1" t="s">
        <v>24</v>
      </c>
      <c r="F215" s="2">
        <v>300000</v>
      </c>
      <c r="G215" s="2">
        <v>300000</v>
      </c>
      <c r="H215" s="2">
        <v>300000</v>
      </c>
      <c r="I215" s="2">
        <v>300000</v>
      </c>
      <c r="J215" s="2">
        <v>300000</v>
      </c>
      <c r="K215" s="2">
        <v>300000</v>
      </c>
      <c r="L215" s="2">
        <v>300000</v>
      </c>
      <c r="M215" s="2">
        <v>140000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39"/>
    </row>
    <row r="216" spans="1:19" x14ac:dyDescent="0.25">
      <c r="A216" s="32">
        <v>102</v>
      </c>
      <c r="B216" s="33">
        <v>3963314</v>
      </c>
      <c r="C216" s="32" t="s">
        <v>126</v>
      </c>
      <c r="D216" s="1">
        <v>111</v>
      </c>
      <c r="E216" s="1" t="s">
        <v>22</v>
      </c>
      <c r="F216" s="3">
        <v>7425200</v>
      </c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1">
        <f>(F216+G216+H216+I216+J216+K216+L216+M216+N216+O216+P216+Q216)/12</f>
        <v>618766.66666666663</v>
      </c>
      <c r="S216" s="31">
        <f>SUM(R216,F216,F217)</f>
        <v>8343966.666666667</v>
      </c>
    </row>
    <row r="217" spans="1:19" x14ac:dyDescent="0.25">
      <c r="A217" s="32"/>
      <c r="B217" s="33"/>
      <c r="C217" s="32"/>
      <c r="D217" s="1">
        <v>191</v>
      </c>
      <c r="E217" s="1" t="s">
        <v>24</v>
      </c>
      <c r="F217" s="2">
        <v>300000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31"/>
    </row>
    <row r="218" spans="1:19" x14ac:dyDescent="0.25">
      <c r="A218" s="32">
        <v>103</v>
      </c>
      <c r="B218" s="33">
        <v>596210</v>
      </c>
      <c r="C218" s="32" t="s">
        <v>127</v>
      </c>
      <c r="D218" s="1">
        <v>111</v>
      </c>
      <c r="E218" s="1" t="s">
        <v>22</v>
      </c>
      <c r="F218" s="3">
        <v>7425200</v>
      </c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1">
        <f t="shared" ref="R218" si="77">(F218+G218+H218+I218+J218+K218+L218+M218+N218+O218+P218+Q218)/12</f>
        <v>618766.66666666663</v>
      </c>
      <c r="S218" s="39">
        <v>8343967</v>
      </c>
    </row>
    <row r="219" spans="1:19" x14ac:dyDescent="0.25">
      <c r="A219" s="32"/>
      <c r="B219" s="33"/>
      <c r="C219" s="32"/>
      <c r="D219" s="1">
        <v>191</v>
      </c>
      <c r="E219" s="1" t="s">
        <v>24</v>
      </c>
      <c r="F219" s="2">
        <v>300000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32"/>
    </row>
    <row r="220" spans="1:19" x14ac:dyDescent="0.25">
      <c r="A220" s="32">
        <v>104</v>
      </c>
      <c r="B220" s="33">
        <v>827438</v>
      </c>
      <c r="C220" s="32" t="s">
        <v>128</v>
      </c>
      <c r="D220" s="1">
        <v>111</v>
      </c>
      <c r="E220" s="1" t="s">
        <v>22</v>
      </c>
      <c r="F220" s="3">
        <v>7425200</v>
      </c>
      <c r="G220" s="3">
        <v>7425200</v>
      </c>
      <c r="H220" s="3">
        <v>7425200</v>
      </c>
      <c r="I220" s="3">
        <v>7425200</v>
      </c>
      <c r="J220" s="3">
        <v>7425200</v>
      </c>
      <c r="K220" s="10">
        <v>7425200</v>
      </c>
      <c r="L220" s="10">
        <v>7425200</v>
      </c>
      <c r="M220" s="3">
        <v>3712600</v>
      </c>
      <c r="N220" s="15"/>
      <c r="O220" s="15"/>
      <c r="P220" s="15"/>
      <c r="Q220" s="15"/>
      <c r="R220" s="11">
        <f t="shared" ref="R220" si="78">(F220+G220+H220+I220+J220+K220+L220+M220+N220+O220+P220+Q220)/12</f>
        <v>4640750</v>
      </c>
      <c r="S220" s="31">
        <f>SUM(R220,M220,M221,L220,L221,K220,K221,J220,J221,I220,I221,H220,H221,G220,G221,F220,F221)</f>
        <v>62729750</v>
      </c>
    </row>
    <row r="221" spans="1:19" x14ac:dyDescent="0.25">
      <c r="A221" s="32"/>
      <c r="B221" s="33"/>
      <c r="C221" s="32"/>
      <c r="D221" s="1">
        <v>191</v>
      </c>
      <c r="E221" s="1" t="s">
        <v>24</v>
      </c>
      <c r="F221" s="2">
        <v>300000</v>
      </c>
      <c r="G221" s="2">
        <v>300000</v>
      </c>
      <c r="H221" s="2">
        <v>300000</v>
      </c>
      <c r="I221" s="2">
        <v>300000</v>
      </c>
      <c r="J221" s="2">
        <v>300000</v>
      </c>
      <c r="K221" s="2">
        <v>300000</v>
      </c>
      <c r="L221" s="2">
        <v>300000</v>
      </c>
      <c r="M221" s="2">
        <v>300000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31"/>
    </row>
    <row r="222" spans="1:19" x14ac:dyDescent="0.25">
      <c r="A222" s="32">
        <v>105</v>
      </c>
      <c r="B222" s="33">
        <v>3421238</v>
      </c>
      <c r="C222" s="32" t="s">
        <v>129</v>
      </c>
      <c r="D222" s="1">
        <v>111</v>
      </c>
      <c r="E222" s="1" t="s">
        <v>22</v>
      </c>
      <c r="F222" s="3">
        <v>7425200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1">
        <f t="shared" ref="R222" si="79">(F222+G222+H222+I222+J222+K222+L222+M222+N222+O222+P222+Q222)/12</f>
        <v>618766.66666666663</v>
      </c>
      <c r="S222" s="39">
        <v>8343967</v>
      </c>
    </row>
    <row r="223" spans="1:19" x14ac:dyDescent="0.25">
      <c r="A223" s="32"/>
      <c r="B223" s="33"/>
      <c r="C223" s="32" t="s">
        <v>129</v>
      </c>
      <c r="D223" s="1">
        <v>191</v>
      </c>
      <c r="E223" s="1" t="s">
        <v>24</v>
      </c>
      <c r="F223" s="2">
        <v>300000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32"/>
    </row>
    <row r="224" spans="1:19" ht="46.5" x14ac:dyDescent="0.7">
      <c r="C224" s="41" t="s">
        <v>0</v>
      </c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</row>
    <row r="225" spans="1:19" x14ac:dyDescent="0.25">
      <c r="A225" s="40" t="s">
        <v>20</v>
      </c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</row>
    <row r="226" spans="1:19" x14ac:dyDescent="0.25">
      <c r="A226" s="1" t="s">
        <v>1</v>
      </c>
      <c r="B226" s="1" t="s">
        <v>2</v>
      </c>
      <c r="C226" s="1" t="s">
        <v>3</v>
      </c>
      <c r="D226" s="1" t="s">
        <v>4</v>
      </c>
      <c r="E226" s="1" t="s">
        <v>5</v>
      </c>
      <c r="F226" s="1" t="s">
        <v>6</v>
      </c>
      <c r="G226" s="1" t="s">
        <v>7</v>
      </c>
      <c r="H226" s="1" t="s">
        <v>8</v>
      </c>
      <c r="I226" s="1" t="s">
        <v>9</v>
      </c>
      <c r="J226" s="1" t="s">
        <v>10</v>
      </c>
      <c r="K226" s="1" t="s">
        <v>11</v>
      </c>
      <c r="L226" s="1" t="s">
        <v>12</v>
      </c>
      <c r="M226" s="1" t="s">
        <v>13</v>
      </c>
      <c r="N226" s="1" t="s">
        <v>14</v>
      </c>
      <c r="O226" s="1" t="s">
        <v>15</v>
      </c>
      <c r="P226" s="1" t="s">
        <v>16</v>
      </c>
      <c r="Q226" s="1" t="s">
        <v>17</v>
      </c>
      <c r="R226" s="1" t="s">
        <v>18</v>
      </c>
      <c r="S226" s="1" t="s">
        <v>19</v>
      </c>
    </row>
    <row r="227" spans="1:19" x14ac:dyDescent="0.25">
      <c r="A227" s="32">
        <v>106</v>
      </c>
      <c r="B227" s="33">
        <v>1816206</v>
      </c>
      <c r="C227" s="32" t="s">
        <v>108</v>
      </c>
      <c r="D227" s="1">
        <v>111</v>
      </c>
      <c r="E227" s="1" t="s">
        <v>22</v>
      </c>
      <c r="F227" s="3">
        <v>7425200</v>
      </c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1">
        <f t="shared" ref="R227" si="80">(F227+G227+H227+I227+J227+K227+L227+M227+N227+O227+P227+Q227)/12</f>
        <v>618766.66666666663</v>
      </c>
      <c r="S227" s="39">
        <v>8343967</v>
      </c>
    </row>
    <row r="228" spans="1:19" x14ac:dyDescent="0.25">
      <c r="A228" s="32"/>
      <c r="B228" s="33"/>
      <c r="C228" s="32"/>
      <c r="D228" s="1">
        <v>191</v>
      </c>
      <c r="E228" s="1" t="s">
        <v>24</v>
      </c>
      <c r="F228" s="2">
        <v>300000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32"/>
    </row>
    <row r="229" spans="1:19" x14ac:dyDescent="0.25">
      <c r="A229" s="32">
        <v>107</v>
      </c>
      <c r="B229" s="33">
        <v>3365344</v>
      </c>
      <c r="C229" s="32" t="s">
        <v>130</v>
      </c>
      <c r="D229" s="1">
        <v>111</v>
      </c>
      <c r="E229" s="1" t="s">
        <v>22</v>
      </c>
      <c r="F229" s="3">
        <v>7425200</v>
      </c>
      <c r="G229" s="3">
        <v>7425200</v>
      </c>
      <c r="H229" s="3">
        <v>7425200</v>
      </c>
      <c r="I229" s="3">
        <v>7425200</v>
      </c>
      <c r="J229" s="3">
        <v>7425200</v>
      </c>
      <c r="K229" s="10">
        <v>7425200</v>
      </c>
      <c r="L229" s="10">
        <v>7425200</v>
      </c>
      <c r="M229" s="3">
        <v>3712600</v>
      </c>
      <c r="N229" s="15"/>
      <c r="O229" s="15"/>
      <c r="P229" s="15"/>
      <c r="Q229" s="15"/>
      <c r="R229" s="11">
        <f t="shared" ref="R229" si="81">(F229+G229+H229+I229+J229+K229+L229+M229+N229+O229+P229+Q229)/12</f>
        <v>4640750</v>
      </c>
      <c r="S229" s="31">
        <f>SUM(R229,M229,L229,K229,J229,I229,H229,G229,F229,F230,G230,H230,I230,J230,K230,L230,M230)</f>
        <v>62569750</v>
      </c>
    </row>
    <row r="230" spans="1:19" x14ac:dyDescent="0.25">
      <c r="A230" s="32"/>
      <c r="B230" s="33"/>
      <c r="C230" s="32"/>
      <c r="D230" s="1">
        <v>191</v>
      </c>
      <c r="E230" s="1" t="s">
        <v>24</v>
      </c>
      <c r="F230" s="2">
        <v>300000</v>
      </c>
      <c r="G230" s="2">
        <v>300000</v>
      </c>
      <c r="H230" s="2">
        <v>300000</v>
      </c>
      <c r="I230" s="2">
        <v>300000</v>
      </c>
      <c r="J230" s="2">
        <v>300000</v>
      </c>
      <c r="K230" s="2">
        <v>300000</v>
      </c>
      <c r="L230" s="2">
        <v>300000</v>
      </c>
      <c r="M230" s="2">
        <v>140000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31"/>
    </row>
    <row r="231" spans="1:19" x14ac:dyDescent="0.25">
      <c r="A231" s="32">
        <v>108</v>
      </c>
      <c r="B231" s="33">
        <v>3386933</v>
      </c>
      <c r="C231" s="32" t="s">
        <v>131</v>
      </c>
      <c r="D231" s="1">
        <v>111</v>
      </c>
      <c r="E231" s="1" t="s">
        <v>22</v>
      </c>
      <c r="F231" s="3">
        <v>7425200</v>
      </c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1">
        <f t="shared" ref="R231" si="82">(F231+G231+H231+I231+J231+K231+L231+M231+N231+O231+P231+Q231)/12</f>
        <v>618766.66666666663</v>
      </c>
      <c r="S231" s="31">
        <f>SUM(R231,F231,F232)</f>
        <v>8343966.666666667</v>
      </c>
    </row>
    <row r="232" spans="1:19" x14ac:dyDescent="0.25">
      <c r="A232" s="32"/>
      <c r="B232" s="33"/>
      <c r="C232" s="32"/>
      <c r="D232" s="1">
        <v>191</v>
      </c>
      <c r="E232" s="1" t="s">
        <v>24</v>
      </c>
      <c r="F232" s="2">
        <v>300000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31"/>
    </row>
    <row r="233" spans="1:19" x14ac:dyDescent="0.25">
      <c r="A233" s="32">
        <v>109</v>
      </c>
      <c r="B233" s="33">
        <v>1225060</v>
      </c>
      <c r="C233" s="42" t="s">
        <v>132</v>
      </c>
      <c r="D233" s="1">
        <v>111</v>
      </c>
      <c r="E233" s="1" t="s">
        <v>22</v>
      </c>
      <c r="F233" s="3">
        <v>7425200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1">
        <f>(F233+G233+H233+I233+J233+K233+L233+M233+N233+O233+P233+Q233)/12</f>
        <v>618766.66666666663</v>
      </c>
      <c r="S233" s="39">
        <v>8343967</v>
      </c>
    </row>
    <row r="234" spans="1:19" x14ac:dyDescent="0.25">
      <c r="A234" s="32"/>
      <c r="B234" s="33"/>
      <c r="C234" s="42"/>
      <c r="D234" s="1">
        <v>191</v>
      </c>
      <c r="E234" s="1" t="s">
        <v>24</v>
      </c>
      <c r="F234" s="2">
        <v>300000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39"/>
    </row>
    <row r="235" spans="1:19" x14ac:dyDescent="0.25">
      <c r="A235" s="32">
        <v>110</v>
      </c>
      <c r="B235" s="33">
        <v>1891229</v>
      </c>
      <c r="C235" s="32" t="s">
        <v>133</v>
      </c>
      <c r="D235" s="1">
        <v>111</v>
      </c>
      <c r="E235" s="1" t="s">
        <v>22</v>
      </c>
      <c r="F235" s="3">
        <v>7425200</v>
      </c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1">
        <f>(F235+G235+H235+I235+J235+K235+L235+M235+N235+O235+P235+Q235)/12</f>
        <v>618766.66666666663</v>
      </c>
      <c r="S235" s="39">
        <v>8343967</v>
      </c>
    </row>
    <row r="236" spans="1:19" x14ac:dyDescent="0.25">
      <c r="A236" s="32"/>
      <c r="B236" s="33"/>
      <c r="C236" s="32"/>
      <c r="D236" s="1">
        <v>191</v>
      </c>
      <c r="E236" s="1" t="s">
        <v>24</v>
      </c>
      <c r="F236" s="2">
        <v>300000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39"/>
    </row>
    <row r="237" spans="1:19" x14ac:dyDescent="0.25">
      <c r="A237" s="32">
        <v>111</v>
      </c>
      <c r="B237" s="33">
        <v>828667</v>
      </c>
      <c r="C237" s="32" t="s">
        <v>134</v>
      </c>
      <c r="D237" s="1">
        <v>111</v>
      </c>
      <c r="E237" s="1" t="s">
        <v>22</v>
      </c>
      <c r="F237" s="3">
        <v>7425200</v>
      </c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1">
        <f>(F237+G237+H237+I237+J237+K237+L237+M237+N237+O237+P237+Q237)/12</f>
        <v>618766.66666666663</v>
      </c>
      <c r="S237" s="39">
        <v>8343967</v>
      </c>
    </row>
    <row r="238" spans="1:19" x14ac:dyDescent="0.25">
      <c r="A238" s="32"/>
      <c r="B238" s="33"/>
      <c r="C238" s="32"/>
      <c r="D238" s="1">
        <v>191</v>
      </c>
      <c r="E238" s="1" t="s">
        <v>24</v>
      </c>
      <c r="F238" s="2">
        <v>300000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39"/>
    </row>
    <row r="239" spans="1:19" x14ac:dyDescent="0.25">
      <c r="A239" s="32">
        <v>112</v>
      </c>
      <c r="B239" s="39">
        <v>4069108</v>
      </c>
      <c r="C239" s="32" t="s">
        <v>135</v>
      </c>
      <c r="D239" s="1">
        <v>111</v>
      </c>
      <c r="E239" s="1" t="s">
        <v>22</v>
      </c>
      <c r="F239" s="16"/>
      <c r="G239" s="3">
        <v>7425200</v>
      </c>
      <c r="H239" s="3">
        <v>7425200</v>
      </c>
      <c r="I239" s="3">
        <v>7425200</v>
      </c>
      <c r="J239" s="3">
        <v>7425200</v>
      </c>
      <c r="K239" s="10">
        <v>7425200</v>
      </c>
      <c r="L239" s="3">
        <v>7425200</v>
      </c>
      <c r="M239" s="3">
        <v>3712600</v>
      </c>
      <c r="N239" s="15"/>
      <c r="O239" s="15"/>
      <c r="P239" s="15"/>
      <c r="Q239" s="15"/>
      <c r="R239" s="11">
        <f>(F239+G239+H239+I239+J239+K239+L239+M239+N239+O239+P239+Q239)/12</f>
        <v>4021983.3333333335</v>
      </c>
      <c r="S239" s="31">
        <f>SUM(R239,M239,L239,K239,J239,I239,H239,G239,G240,H240,I240,J240,K240,L240,M240)</f>
        <v>54225783.333333336</v>
      </c>
    </row>
    <row r="240" spans="1:19" x14ac:dyDescent="0.25">
      <c r="A240" s="32"/>
      <c r="B240" s="32"/>
      <c r="C240" s="32" t="s">
        <v>135</v>
      </c>
      <c r="D240" s="1">
        <v>191</v>
      </c>
      <c r="E240" s="1" t="s">
        <v>24</v>
      </c>
      <c r="F240" s="1">
        <v>0</v>
      </c>
      <c r="G240" s="2">
        <v>300000</v>
      </c>
      <c r="H240" s="2">
        <v>300000</v>
      </c>
      <c r="I240" s="2">
        <v>300000</v>
      </c>
      <c r="J240" s="2">
        <v>300000</v>
      </c>
      <c r="K240" s="2">
        <v>300000</v>
      </c>
      <c r="L240" s="2">
        <v>300000</v>
      </c>
      <c r="M240" s="2">
        <v>140000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31"/>
    </row>
    <row r="241" spans="1:19" x14ac:dyDescent="0.25">
      <c r="A241" s="32">
        <v>113</v>
      </c>
      <c r="B241" s="33">
        <v>4346449</v>
      </c>
      <c r="C241" s="32" t="s">
        <v>136</v>
      </c>
      <c r="D241" s="1">
        <v>111</v>
      </c>
      <c r="E241" s="1" t="s">
        <v>22</v>
      </c>
      <c r="F241" s="16"/>
      <c r="G241" s="3">
        <v>7425200</v>
      </c>
      <c r="H241" s="3">
        <v>7425200</v>
      </c>
      <c r="I241" s="3">
        <v>7425200</v>
      </c>
      <c r="J241" s="3">
        <v>7425200</v>
      </c>
      <c r="K241" s="10">
        <v>7425200</v>
      </c>
      <c r="L241" s="10">
        <v>7425200</v>
      </c>
      <c r="M241" s="3">
        <v>3712600</v>
      </c>
      <c r="N241" s="15"/>
      <c r="O241" s="15"/>
      <c r="P241" s="15"/>
      <c r="Q241" s="15"/>
      <c r="R241" s="11">
        <f>(F241+G241+H241+I241+J241+K241+L241+M241+N241+O241+P241+Q241)/12</f>
        <v>4021983.3333333335</v>
      </c>
      <c r="S241" s="31">
        <v>54225783</v>
      </c>
    </row>
    <row r="242" spans="1:19" x14ac:dyDescent="0.25">
      <c r="A242" s="32"/>
      <c r="B242" s="33"/>
      <c r="C242" s="32"/>
      <c r="D242" s="1">
        <v>191</v>
      </c>
      <c r="E242" s="1" t="s">
        <v>24</v>
      </c>
      <c r="F242" s="1">
        <v>0</v>
      </c>
      <c r="G242" s="2">
        <v>300000</v>
      </c>
      <c r="H242" s="2">
        <v>300000</v>
      </c>
      <c r="I242" s="2">
        <v>300000</v>
      </c>
      <c r="J242" s="2">
        <v>300000</v>
      </c>
      <c r="K242" s="2">
        <v>300000</v>
      </c>
      <c r="L242" s="2">
        <v>300000</v>
      </c>
      <c r="M242" s="2">
        <v>140000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31"/>
    </row>
    <row r="243" spans="1:19" x14ac:dyDescent="0.25">
      <c r="A243" s="32">
        <v>114</v>
      </c>
      <c r="B243" s="39">
        <v>1608603</v>
      </c>
      <c r="C243" s="32" t="s">
        <v>137</v>
      </c>
      <c r="D243" s="1">
        <v>111</v>
      </c>
      <c r="E243" s="1" t="s">
        <v>22</v>
      </c>
      <c r="F243" s="16"/>
      <c r="G243" s="3">
        <v>7425200</v>
      </c>
      <c r="H243" s="3">
        <v>7425200</v>
      </c>
      <c r="I243" s="3">
        <v>7425200</v>
      </c>
      <c r="J243" s="3">
        <v>7425200</v>
      </c>
      <c r="K243" s="13">
        <v>7425200</v>
      </c>
      <c r="L243" s="13">
        <v>7425200</v>
      </c>
      <c r="M243" s="3">
        <v>7425200</v>
      </c>
      <c r="N243" s="15"/>
      <c r="O243" s="15"/>
      <c r="P243" s="15"/>
      <c r="Q243" s="15"/>
      <c r="R243" s="11">
        <f t="shared" ref="R243" si="83">(F243+G243+H243+I243+J243+K243+L243+M243+N243+O243+P243+Q243)/12</f>
        <v>4331366.666666667</v>
      </c>
      <c r="S243" s="31">
        <f>SUM(R243,M243,L243,K243,J243,I243,H243,G243,G244,H244,I244,J244,K244,L244,M244)</f>
        <v>58367766.666666672</v>
      </c>
    </row>
    <row r="244" spans="1:19" x14ac:dyDescent="0.25">
      <c r="A244" s="32"/>
      <c r="B244" s="32"/>
      <c r="C244" s="32"/>
      <c r="D244" s="1">
        <v>191</v>
      </c>
      <c r="E244" s="1" t="s">
        <v>24</v>
      </c>
      <c r="F244" s="1">
        <v>0</v>
      </c>
      <c r="G244" s="2">
        <v>300000</v>
      </c>
      <c r="H244" s="2">
        <v>300000</v>
      </c>
      <c r="I244" s="2">
        <v>300000</v>
      </c>
      <c r="J244" s="2">
        <v>300000</v>
      </c>
      <c r="K244" s="2">
        <v>300000</v>
      </c>
      <c r="L244" s="2">
        <v>300000</v>
      </c>
      <c r="M244" s="2">
        <v>260000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31"/>
    </row>
    <row r="245" spans="1:19" x14ac:dyDescent="0.25">
      <c r="A245" s="32">
        <v>115</v>
      </c>
      <c r="B245" s="39">
        <v>1608603</v>
      </c>
      <c r="C245" s="32" t="s">
        <v>138</v>
      </c>
      <c r="D245" s="1">
        <v>111</v>
      </c>
      <c r="E245" s="1" t="s">
        <v>22</v>
      </c>
      <c r="F245" s="13">
        <v>1980000</v>
      </c>
      <c r="G245" s="3">
        <v>7425200</v>
      </c>
      <c r="H245" s="3">
        <v>7425200</v>
      </c>
      <c r="I245" s="3">
        <v>7425200</v>
      </c>
      <c r="J245" s="3">
        <v>7425200</v>
      </c>
      <c r="K245" s="13">
        <v>7425200</v>
      </c>
      <c r="L245" s="13">
        <v>7425200</v>
      </c>
      <c r="M245" s="3">
        <v>3712600</v>
      </c>
      <c r="N245" s="15"/>
      <c r="O245" s="15"/>
      <c r="P245" s="15"/>
      <c r="Q245" s="15"/>
      <c r="R245" s="11">
        <f t="shared" ref="R245" si="84">(F245+G245+H245+I245+J245+K245+L245+M245+N245+O245+P245+Q245)/12</f>
        <v>4186983.3333333335</v>
      </c>
      <c r="S245" s="31">
        <f>SUM(R245,M245,L245,K245,J245,I245,H245,G245,F245,F246,G246,H246,I246,J246,K246,L246,M246)</f>
        <v>56640783.333333336</v>
      </c>
    </row>
    <row r="246" spans="1:19" x14ac:dyDescent="0.25">
      <c r="A246" s="32"/>
      <c r="B246" s="32"/>
      <c r="C246" s="32"/>
      <c r="D246" s="1">
        <v>191</v>
      </c>
      <c r="E246" s="1" t="s">
        <v>24</v>
      </c>
      <c r="F246" s="2">
        <v>150000</v>
      </c>
      <c r="G246" s="2">
        <v>300000</v>
      </c>
      <c r="H246" s="2">
        <v>300000</v>
      </c>
      <c r="I246" s="2">
        <v>300000</v>
      </c>
      <c r="J246" s="2">
        <v>300000</v>
      </c>
      <c r="K246" s="2">
        <v>300000</v>
      </c>
      <c r="L246" s="2">
        <v>300000</v>
      </c>
      <c r="M246" s="2">
        <v>260000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31"/>
    </row>
    <row r="247" spans="1:19" x14ac:dyDescent="0.25">
      <c r="A247" s="32">
        <v>116</v>
      </c>
      <c r="B247" s="38">
        <v>2881050</v>
      </c>
      <c r="C247" s="32" t="s">
        <v>139</v>
      </c>
      <c r="D247" s="1">
        <v>111</v>
      </c>
      <c r="E247" s="1" t="s">
        <v>22</v>
      </c>
      <c r="F247" s="14">
        <v>1980000</v>
      </c>
      <c r="G247" s="3">
        <v>7425200</v>
      </c>
      <c r="H247" s="3">
        <v>7425200</v>
      </c>
      <c r="I247" s="3">
        <v>7425200</v>
      </c>
      <c r="J247" s="3">
        <v>7425200</v>
      </c>
      <c r="K247" s="13">
        <v>7425200</v>
      </c>
      <c r="L247" s="13">
        <v>7425200</v>
      </c>
      <c r="M247" s="3">
        <v>7425200</v>
      </c>
      <c r="N247" s="15"/>
      <c r="O247" s="15"/>
      <c r="P247" s="15"/>
      <c r="Q247" s="15"/>
      <c r="R247" s="11">
        <f t="shared" ref="R247" si="85">(F247+G247+H247+I247+J247+K247+L247+M247+N247+O247+P247+Q247)/12</f>
        <v>4496366.666666667</v>
      </c>
      <c r="S247" s="31">
        <f>SUM(R247,M247,L247,K247,J247,I247,H247,G247,F247,F248,G248,H248,I248,J248,K248,L248,M248)</f>
        <v>60662766.666666672</v>
      </c>
    </row>
    <row r="248" spans="1:19" x14ac:dyDescent="0.25">
      <c r="A248" s="32"/>
      <c r="B248" s="38"/>
      <c r="C248" s="32"/>
      <c r="D248" s="1">
        <v>191</v>
      </c>
      <c r="E248" s="1" t="s">
        <v>24</v>
      </c>
      <c r="F248" s="2">
        <v>150000</v>
      </c>
      <c r="G248" s="2">
        <v>300000</v>
      </c>
      <c r="H248" s="2">
        <v>300000</v>
      </c>
      <c r="I248" s="2">
        <v>300000</v>
      </c>
      <c r="J248" s="2">
        <v>300000</v>
      </c>
      <c r="K248" s="2">
        <v>300000</v>
      </c>
      <c r="L248" s="2">
        <v>300000</v>
      </c>
      <c r="M248" s="2">
        <v>260000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31"/>
    </row>
    <row r="249" spans="1:19" x14ac:dyDescent="0.25">
      <c r="A249" s="32">
        <v>117</v>
      </c>
      <c r="B249" s="33">
        <v>3836141</v>
      </c>
      <c r="C249" s="32" t="s">
        <v>140</v>
      </c>
      <c r="D249" s="1">
        <v>111</v>
      </c>
      <c r="E249" s="1" t="s">
        <v>22</v>
      </c>
      <c r="F249" s="15"/>
      <c r="G249" s="15"/>
      <c r="H249" s="15"/>
      <c r="I249" s="15"/>
      <c r="J249" s="3">
        <v>2080500</v>
      </c>
      <c r="K249" s="3">
        <v>2080500</v>
      </c>
      <c r="L249" s="3">
        <v>2080500</v>
      </c>
      <c r="M249" s="3">
        <v>2080500</v>
      </c>
      <c r="N249" s="15"/>
      <c r="O249" s="15"/>
      <c r="P249" s="15"/>
      <c r="Q249" s="15"/>
      <c r="R249" s="11">
        <f t="shared" ref="R249" si="86">(F249+G249+H249+I249+J249+K249+L249+M249+N249+O249+P249+Q249)/12</f>
        <v>693500</v>
      </c>
      <c r="S249" s="31">
        <f>SUM(R249,M249,L249,K249,J249,J250,K250,L250,M250)</f>
        <v>10175500</v>
      </c>
    </row>
    <row r="250" spans="1:19" x14ac:dyDescent="0.25">
      <c r="A250" s="32"/>
      <c r="B250" s="33"/>
      <c r="C250" s="32"/>
      <c r="D250" s="1">
        <v>191</v>
      </c>
      <c r="E250" s="1" t="s">
        <v>24</v>
      </c>
      <c r="F250" s="1">
        <v>0</v>
      </c>
      <c r="G250" s="1">
        <v>0</v>
      </c>
      <c r="H250" s="1">
        <v>0</v>
      </c>
      <c r="I250" s="1">
        <v>0</v>
      </c>
      <c r="J250" s="2">
        <v>300000</v>
      </c>
      <c r="K250" s="2">
        <v>300000</v>
      </c>
      <c r="L250" s="2">
        <v>300000</v>
      </c>
      <c r="M250" s="2">
        <v>260000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31"/>
    </row>
    <row r="251" spans="1:19" x14ac:dyDescent="0.25">
      <c r="A251" s="32">
        <v>118</v>
      </c>
      <c r="B251" s="33">
        <v>2061083</v>
      </c>
      <c r="C251" s="32" t="s">
        <v>141</v>
      </c>
      <c r="D251" s="1">
        <v>111</v>
      </c>
      <c r="E251" s="1" t="s">
        <v>22</v>
      </c>
      <c r="F251" s="3">
        <v>1964507</v>
      </c>
      <c r="G251" s="3">
        <v>1964507</v>
      </c>
      <c r="H251" s="3">
        <v>1964507</v>
      </c>
      <c r="I251" s="3">
        <v>1964507</v>
      </c>
      <c r="J251" s="3">
        <v>1964507</v>
      </c>
      <c r="K251" s="3">
        <v>1964507</v>
      </c>
      <c r="L251" s="3">
        <v>1964507</v>
      </c>
      <c r="M251" s="3">
        <v>1964507</v>
      </c>
      <c r="N251" s="3">
        <v>2041123</v>
      </c>
      <c r="O251" s="3">
        <v>2041123</v>
      </c>
      <c r="P251" s="17"/>
      <c r="Q251" s="17"/>
      <c r="R251" s="11">
        <f t="shared" ref="R251" si="87">(F251+G251+H251+I251+J251+K251+L251+M251+N251+O251+P251+Q251)/12</f>
        <v>1649858.5</v>
      </c>
      <c r="S251" s="31">
        <f>SUM(R251,O251,N251,M251,L251,K251,J251,I251,H251,G251,F251,F252,G252,H252,H252,I252,J252,K252,L252,M252,N252,O252)</f>
        <v>24628160.5</v>
      </c>
    </row>
    <row r="252" spans="1:19" x14ac:dyDescent="0.25">
      <c r="A252" s="36"/>
      <c r="B252" s="37"/>
      <c r="C252" s="36" t="s">
        <v>141</v>
      </c>
      <c r="D252" s="7">
        <v>191</v>
      </c>
      <c r="E252" s="7" t="s">
        <v>24</v>
      </c>
      <c r="F252" s="8">
        <v>300000</v>
      </c>
      <c r="G252" s="8">
        <v>300000</v>
      </c>
      <c r="H252" s="8">
        <v>300000</v>
      </c>
      <c r="I252" s="8">
        <v>300000</v>
      </c>
      <c r="J252" s="8">
        <v>300000</v>
      </c>
      <c r="K252" s="8">
        <v>300000</v>
      </c>
      <c r="L252" s="8">
        <v>300000</v>
      </c>
      <c r="M252" s="8">
        <v>260000</v>
      </c>
      <c r="N252" s="8">
        <v>260000</v>
      </c>
      <c r="O252" s="8">
        <v>260000</v>
      </c>
      <c r="P252" s="7">
        <v>0</v>
      </c>
      <c r="Q252" s="7">
        <v>0</v>
      </c>
      <c r="R252" s="7">
        <v>0</v>
      </c>
      <c r="S252" s="35"/>
    </row>
    <row r="253" spans="1:19" x14ac:dyDescent="0.25">
      <c r="A253" s="32">
        <v>119</v>
      </c>
      <c r="B253" s="32"/>
      <c r="C253" s="32" t="s">
        <v>142</v>
      </c>
      <c r="D253" s="1">
        <v>111</v>
      </c>
      <c r="E253" s="1" t="s">
        <v>22</v>
      </c>
      <c r="F253" s="15"/>
      <c r="G253" s="15"/>
      <c r="H253" s="15"/>
      <c r="I253" s="15"/>
      <c r="J253" s="3">
        <v>1964507</v>
      </c>
      <c r="K253" s="3">
        <v>1964507</v>
      </c>
      <c r="L253" s="3">
        <v>1964507</v>
      </c>
      <c r="M253" s="3">
        <v>1964507</v>
      </c>
      <c r="N253" s="15"/>
      <c r="O253" s="15"/>
      <c r="P253" s="15"/>
      <c r="Q253" s="15"/>
      <c r="R253" s="11">
        <f t="shared" ref="R253" si="88">(F253+G253+H253+I253+J253+K253+L253+M253+N253+O253+P253+Q253)/12</f>
        <v>654835.66666666663</v>
      </c>
      <c r="S253" s="31">
        <f>SUM(R253,M253,L253,K253,J253,J254,K254,L254,M254)</f>
        <v>9672863.666666666</v>
      </c>
    </row>
    <row r="254" spans="1:19" x14ac:dyDescent="0.25">
      <c r="A254" s="32"/>
      <c r="B254" s="32"/>
      <c r="C254" s="32"/>
      <c r="D254" s="1">
        <v>191</v>
      </c>
      <c r="E254" s="1" t="s">
        <v>24</v>
      </c>
      <c r="F254" s="1">
        <v>0</v>
      </c>
      <c r="G254" s="1">
        <v>0</v>
      </c>
      <c r="H254" s="1">
        <v>0</v>
      </c>
      <c r="I254" s="1">
        <v>0</v>
      </c>
      <c r="J254" s="2">
        <v>300000</v>
      </c>
      <c r="K254" s="2">
        <v>300000</v>
      </c>
      <c r="L254" s="2">
        <v>300000</v>
      </c>
      <c r="M254" s="2">
        <v>260000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31"/>
    </row>
    <row r="255" spans="1:19" x14ac:dyDescent="0.25">
      <c r="A255" s="9"/>
      <c r="B255" s="9"/>
      <c r="C255" s="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46.5" x14ac:dyDescent="0.7">
      <c r="C256" s="41" t="s">
        <v>0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</row>
    <row r="257" spans="1:19" x14ac:dyDescent="0.25">
      <c r="A257" s="40" t="s">
        <v>20</v>
      </c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</row>
    <row r="258" spans="1:19" x14ac:dyDescent="0.25">
      <c r="A258" s="1" t="s">
        <v>1</v>
      </c>
      <c r="B258" s="7" t="s">
        <v>2</v>
      </c>
      <c r="C258" s="1" t="s">
        <v>3</v>
      </c>
      <c r="D258" s="1" t="s">
        <v>4</v>
      </c>
      <c r="E258" s="1" t="s">
        <v>5</v>
      </c>
      <c r="F258" s="7" t="s">
        <v>6</v>
      </c>
      <c r="G258" s="7" t="s">
        <v>7</v>
      </c>
      <c r="H258" s="7" t="s">
        <v>8</v>
      </c>
      <c r="I258" s="7" t="s">
        <v>9</v>
      </c>
      <c r="J258" s="7" t="s">
        <v>10</v>
      </c>
      <c r="K258" s="7" t="s">
        <v>11</v>
      </c>
      <c r="L258" s="7" t="s">
        <v>12</v>
      </c>
      <c r="M258" s="7" t="s">
        <v>13</v>
      </c>
      <c r="N258" s="7" t="s">
        <v>14</v>
      </c>
      <c r="O258" s="7" t="s">
        <v>15</v>
      </c>
      <c r="P258" s="7" t="s">
        <v>16</v>
      </c>
      <c r="Q258" s="7" t="s">
        <v>17</v>
      </c>
      <c r="R258" s="7" t="s">
        <v>18</v>
      </c>
      <c r="S258" s="7" t="s">
        <v>19</v>
      </c>
    </row>
    <row r="259" spans="1:19" x14ac:dyDescent="0.25">
      <c r="A259" s="32">
        <v>120</v>
      </c>
      <c r="B259" s="33">
        <v>4733612</v>
      </c>
      <c r="C259" s="32" t="s">
        <v>143</v>
      </c>
      <c r="D259" s="1">
        <v>111</v>
      </c>
      <c r="E259" s="1" t="s">
        <v>22</v>
      </c>
      <c r="F259" s="3">
        <v>750000</v>
      </c>
      <c r="G259" s="3">
        <v>2500000</v>
      </c>
      <c r="H259" s="3">
        <v>2500000</v>
      </c>
      <c r="I259" s="3">
        <v>2500000</v>
      </c>
      <c r="J259" s="3">
        <v>2735700</v>
      </c>
      <c r="K259" s="3">
        <v>2735700</v>
      </c>
      <c r="L259" s="3">
        <v>2735700</v>
      </c>
      <c r="M259" s="3">
        <v>2735700</v>
      </c>
      <c r="N259" s="15"/>
      <c r="O259" s="15"/>
      <c r="P259" s="15"/>
      <c r="Q259" s="15"/>
      <c r="R259" s="11">
        <f t="shared" ref="R259" si="89">(F259+G259+H259+I259+J259+K259+L259+M259+N259+O259+P259+Q259)/12</f>
        <v>1599400</v>
      </c>
      <c r="S259" s="31">
        <f>SUM(R259,M259,L259,K259,J259,I259,H259,G259,F259,J260,K260,L260,M260)</f>
        <v>21952200</v>
      </c>
    </row>
    <row r="260" spans="1:19" x14ac:dyDescent="0.25">
      <c r="A260" s="32"/>
      <c r="B260" s="33"/>
      <c r="C260" s="32"/>
      <c r="D260" s="1">
        <v>191</v>
      </c>
      <c r="E260" s="1" t="s">
        <v>24</v>
      </c>
      <c r="F260" s="2">
        <v>0</v>
      </c>
      <c r="G260" s="2">
        <v>0</v>
      </c>
      <c r="H260" s="2">
        <v>0</v>
      </c>
      <c r="I260" s="2">
        <v>0</v>
      </c>
      <c r="J260" s="2">
        <v>300000</v>
      </c>
      <c r="K260" s="2">
        <v>300000</v>
      </c>
      <c r="L260" s="2">
        <v>300000</v>
      </c>
      <c r="M260" s="2">
        <v>260000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31"/>
    </row>
    <row r="261" spans="1:19" x14ac:dyDescent="0.25">
      <c r="A261" s="32">
        <v>121</v>
      </c>
      <c r="B261" s="33">
        <v>5045186</v>
      </c>
      <c r="C261" s="32" t="s">
        <v>144</v>
      </c>
      <c r="D261" s="1">
        <v>111</v>
      </c>
      <c r="E261" s="1" t="s">
        <v>22</v>
      </c>
      <c r="F261" s="3">
        <v>750000</v>
      </c>
      <c r="G261" s="3">
        <v>2500000</v>
      </c>
      <c r="H261" s="3">
        <v>2500000</v>
      </c>
      <c r="I261" s="3">
        <v>2500000</v>
      </c>
      <c r="J261" s="3">
        <v>2502300</v>
      </c>
      <c r="K261" s="3">
        <v>2502300</v>
      </c>
      <c r="L261" s="3">
        <v>2502300</v>
      </c>
      <c r="M261" s="3">
        <v>2502300</v>
      </c>
      <c r="N261" s="15"/>
      <c r="O261" s="15"/>
      <c r="P261" s="15"/>
      <c r="Q261" s="15"/>
      <c r="R261" s="11">
        <f t="shared" ref="R261" si="90">(F261+G261+H261+I261+J261+K261+L261+M261+N261+O261+P261+Q261)/12</f>
        <v>1521600</v>
      </c>
      <c r="S261" s="31">
        <f>SUM(R261,M261,L261,K261,J261,I261,H261,G261,F261,J262,K262,L262,M262)</f>
        <v>20940800</v>
      </c>
    </row>
    <row r="262" spans="1:19" x14ac:dyDescent="0.25">
      <c r="A262" s="32"/>
      <c r="B262" s="33"/>
      <c r="C262" s="32"/>
      <c r="D262" s="1">
        <v>191</v>
      </c>
      <c r="E262" s="1" t="s">
        <v>24</v>
      </c>
      <c r="F262" s="1">
        <v>0</v>
      </c>
      <c r="G262" s="1">
        <v>0</v>
      </c>
      <c r="H262" s="1">
        <v>0</v>
      </c>
      <c r="I262" s="1">
        <v>0</v>
      </c>
      <c r="J262" s="2">
        <v>300000</v>
      </c>
      <c r="K262" s="2">
        <v>300000</v>
      </c>
      <c r="L262" s="2">
        <v>300000</v>
      </c>
      <c r="M262" s="2">
        <v>260000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31"/>
    </row>
    <row r="263" spans="1:19" x14ac:dyDescent="0.25">
      <c r="A263" s="32">
        <v>122</v>
      </c>
      <c r="B263" s="33">
        <v>1968836</v>
      </c>
      <c r="C263" s="32" t="s">
        <v>145</v>
      </c>
      <c r="D263" s="1">
        <v>111</v>
      </c>
      <c r="E263" s="1" t="s">
        <v>22</v>
      </c>
      <c r="F263" s="15"/>
      <c r="G263" s="15"/>
      <c r="H263" s="15"/>
      <c r="I263" s="15"/>
      <c r="J263" s="3">
        <v>3156400</v>
      </c>
      <c r="K263" s="3">
        <v>3156400</v>
      </c>
      <c r="L263" s="3">
        <v>3156400</v>
      </c>
      <c r="M263" s="3">
        <v>3156400</v>
      </c>
      <c r="N263" s="15"/>
      <c r="O263" s="15"/>
      <c r="P263" s="15"/>
      <c r="Q263" s="15"/>
      <c r="R263" s="11">
        <f t="shared" ref="R263" si="91">(F263+G263+H263+I263+J263+K263+L263+M263+N263+O263+P263+Q263)/12</f>
        <v>1052133.3333333333</v>
      </c>
      <c r="S263" s="31">
        <f>SUM(R263,M263,L263,K263,J263,J264,K264,L264,M264)</f>
        <v>14837733.333333332</v>
      </c>
    </row>
    <row r="264" spans="1:19" x14ac:dyDescent="0.25">
      <c r="A264" s="32"/>
      <c r="B264" s="33"/>
      <c r="C264" s="32"/>
      <c r="D264" s="1">
        <v>191</v>
      </c>
      <c r="E264" s="1" t="s">
        <v>24</v>
      </c>
      <c r="F264" s="1">
        <v>0</v>
      </c>
      <c r="G264" s="1">
        <v>0</v>
      </c>
      <c r="H264" s="1">
        <v>0</v>
      </c>
      <c r="I264" s="1">
        <v>0</v>
      </c>
      <c r="J264" s="2">
        <v>300000</v>
      </c>
      <c r="K264" s="2">
        <v>300000</v>
      </c>
      <c r="L264" s="2">
        <v>300000</v>
      </c>
      <c r="M264" s="2">
        <v>260000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31"/>
    </row>
    <row r="265" spans="1:19" x14ac:dyDescent="0.25">
      <c r="A265" s="32">
        <v>123</v>
      </c>
      <c r="B265" s="33">
        <v>6570790</v>
      </c>
      <c r="C265" s="32" t="s">
        <v>146</v>
      </c>
      <c r="D265" s="1">
        <v>111</v>
      </c>
      <c r="E265" s="1" t="s">
        <v>22</v>
      </c>
      <c r="F265" s="15"/>
      <c r="G265" s="15"/>
      <c r="H265" s="15"/>
      <c r="I265" s="15"/>
      <c r="J265" s="3">
        <v>1964507</v>
      </c>
      <c r="K265" s="3">
        <v>1964507</v>
      </c>
      <c r="L265" s="3">
        <v>1964507</v>
      </c>
      <c r="M265" s="3">
        <v>1964507</v>
      </c>
      <c r="N265" s="15"/>
      <c r="O265" s="15"/>
      <c r="P265" s="15"/>
      <c r="Q265" s="15"/>
      <c r="R265" s="11">
        <f t="shared" ref="R265" si="92">(F265+G265+H265+I265+J265+K265+L265+M265+N265+O265+P265+Q265)/12</f>
        <v>654835.66666666663</v>
      </c>
      <c r="S265" s="31">
        <f>SUM(R265,M265,L265,K265,J265,J266,K266,L266,M266)</f>
        <v>9672863.666666666</v>
      </c>
    </row>
    <row r="266" spans="1:19" x14ac:dyDescent="0.25">
      <c r="A266" s="32"/>
      <c r="B266" s="33"/>
      <c r="C266" s="32"/>
      <c r="D266" s="1">
        <v>191</v>
      </c>
      <c r="E266" s="1" t="s">
        <v>24</v>
      </c>
      <c r="F266" s="1">
        <v>0</v>
      </c>
      <c r="G266" s="1">
        <v>0</v>
      </c>
      <c r="H266" s="1">
        <v>0</v>
      </c>
      <c r="I266" s="1">
        <v>0</v>
      </c>
      <c r="J266" s="2">
        <v>300000</v>
      </c>
      <c r="K266" s="2">
        <v>300000</v>
      </c>
      <c r="L266" s="2">
        <v>300000</v>
      </c>
      <c r="M266" s="2">
        <v>260000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31"/>
    </row>
    <row r="267" spans="1:19" x14ac:dyDescent="0.25">
      <c r="A267" s="32">
        <v>124</v>
      </c>
      <c r="B267" s="33">
        <v>4067841</v>
      </c>
      <c r="C267" s="32" t="s">
        <v>147</v>
      </c>
      <c r="D267" s="1">
        <v>111</v>
      </c>
      <c r="E267" s="1" t="s">
        <v>22</v>
      </c>
      <c r="F267" s="15"/>
      <c r="G267" s="15"/>
      <c r="H267" s="15"/>
      <c r="I267" s="15"/>
      <c r="J267" s="3">
        <v>1964507</v>
      </c>
      <c r="K267" s="3">
        <v>1964507</v>
      </c>
      <c r="L267" s="3">
        <v>1964507</v>
      </c>
      <c r="M267" s="3">
        <v>1964507</v>
      </c>
      <c r="N267" s="15"/>
      <c r="O267" s="15"/>
      <c r="P267" s="15"/>
      <c r="Q267" s="15"/>
      <c r="R267" s="11">
        <f t="shared" ref="R267" si="93">(F267+G267+H267+I267+J267+K267+L267+M267+N267+O267+P267+Q267)/12</f>
        <v>654835.66666666663</v>
      </c>
      <c r="S267" s="31">
        <f>SUM(R267,M267,L267,K267,J267,J268,K268,L268,M268)</f>
        <v>9672863.666666666</v>
      </c>
    </row>
    <row r="268" spans="1:19" x14ac:dyDescent="0.25">
      <c r="A268" s="32"/>
      <c r="B268" s="33"/>
      <c r="C268" s="32"/>
      <c r="D268" s="1">
        <v>191</v>
      </c>
      <c r="E268" s="1" t="s">
        <v>24</v>
      </c>
      <c r="F268" s="1">
        <v>0</v>
      </c>
      <c r="G268" s="1">
        <v>0</v>
      </c>
      <c r="H268" s="1">
        <v>0</v>
      </c>
      <c r="I268" s="1">
        <v>0</v>
      </c>
      <c r="J268" s="2">
        <v>300000</v>
      </c>
      <c r="K268" s="2">
        <v>300000</v>
      </c>
      <c r="L268" s="2">
        <v>300000</v>
      </c>
      <c r="M268" s="2">
        <v>260000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31"/>
    </row>
    <row r="269" spans="1:19" x14ac:dyDescent="0.25">
      <c r="A269" s="32">
        <v>125</v>
      </c>
      <c r="B269" s="33">
        <v>4391542</v>
      </c>
      <c r="C269" s="32" t="s">
        <v>148</v>
      </c>
      <c r="D269" s="1">
        <v>111</v>
      </c>
      <c r="E269" s="1" t="s">
        <v>22</v>
      </c>
      <c r="F269" s="15"/>
      <c r="G269" s="15"/>
      <c r="H269" s="15"/>
      <c r="I269" s="15"/>
      <c r="J269" s="4">
        <v>2688500</v>
      </c>
      <c r="K269" s="4">
        <v>2688500</v>
      </c>
      <c r="L269" s="4">
        <v>2688500</v>
      </c>
      <c r="M269" s="4">
        <v>2688500</v>
      </c>
      <c r="N269" s="15"/>
      <c r="O269" s="15"/>
      <c r="P269" s="15"/>
      <c r="Q269" s="15"/>
      <c r="R269" s="11">
        <f t="shared" ref="R269" si="94">(F269+G269+H269+I269+J269+K269+L269+M269+N269+O269+P269+Q269)/12</f>
        <v>896166.66666666663</v>
      </c>
      <c r="S269" s="31">
        <f>SUM(R269,M269,L269,K269,J269,J270,K270,L270,M270)</f>
        <v>12810166.666666666</v>
      </c>
    </row>
    <row r="270" spans="1:19" x14ac:dyDescent="0.25">
      <c r="A270" s="32"/>
      <c r="B270" s="33"/>
      <c r="C270" s="32"/>
      <c r="D270" s="1">
        <v>191</v>
      </c>
      <c r="E270" s="1" t="s">
        <v>24</v>
      </c>
      <c r="F270" s="1">
        <v>0</v>
      </c>
      <c r="G270" s="1">
        <v>0</v>
      </c>
      <c r="H270" s="1">
        <v>0</v>
      </c>
      <c r="I270" s="1">
        <v>0</v>
      </c>
      <c r="J270" s="2">
        <v>300000</v>
      </c>
      <c r="K270" s="2">
        <v>300000</v>
      </c>
      <c r="L270" s="2">
        <v>300000</v>
      </c>
      <c r="M270" s="2">
        <v>260000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31"/>
    </row>
    <row r="271" spans="1:19" x14ac:dyDescent="0.25">
      <c r="A271" s="32">
        <v>126</v>
      </c>
      <c r="B271" s="33">
        <v>5852926</v>
      </c>
      <c r="C271" s="32" t="s">
        <v>149</v>
      </c>
      <c r="D271" s="1">
        <v>111</v>
      </c>
      <c r="E271" s="1" t="s">
        <v>22</v>
      </c>
      <c r="F271" s="15"/>
      <c r="G271" s="15"/>
      <c r="H271" s="15"/>
      <c r="I271" s="15"/>
      <c r="J271" s="4">
        <v>5130500</v>
      </c>
      <c r="K271" s="4">
        <v>5130500</v>
      </c>
      <c r="L271" s="4">
        <v>5130500</v>
      </c>
      <c r="M271" s="4">
        <v>5130500</v>
      </c>
      <c r="N271" s="15"/>
      <c r="O271" s="15"/>
      <c r="P271" s="15"/>
      <c r="Q271" s="15"/>
      <c r="R271" s="11">
        <f t="shared" ref="R271" si="95">(F271+G271+H271+I271+J271+K271+L271+M271+N271+O271+P271+Q271)/12</f>
        <v>1710166.6666666667</v>
      </c>
      <c r="S271" s="31">
        <f>SUM(R271,M271,L271,K271,J271,J272,K272,L272,M272)</f>
        <v>23392166.666666668</v>
      </c>
    </row>
    <row r="272" spans="1:19" x14ac:dyDescent="0.25">
      <c r="A272" s="32"/>
      <c r="B272" s="33"/>
      <c r="C272" s="32"/>
      <c r="D272" s="1">
        <v>191</v>
      </c>
      <c r="E272" s="1" t="s">
        <v>24</v>
      </c>
      <c r="F272" s="1">
        <v>0</v>
      </c>
      <c r="G272" s="1">
        <v>0</v>
      </c>
      <c r="H272" s="1">
        <v>0</v>
      </c>
      <c r="I272" s="1">
        <v>0</v>
      </c>
      <c r="J272" s="2">
        <v>300000</v>
      </c>
      <c r="K272" s="2">
        <v>300000</v>
      </c>
      <c r="L272" s="2">
        <v>300000</v>
      </c>
      <c r="M272" s="2">
        <v>260000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31"/>
    </row>
    <row r="273" spans="1:19" x14ac:dyDescent="0.25">
      <c r="A273" s="32">
        <v>127</v>
      </c>
      <c r="B273" s="33">
        <v>4656024</v>
      </c>
      <c r="C273" s="32" t="s">
        <v>150</v>
      </c>
      <c r="D273" s="1">
        <v>111</v>
      </c>
      <c r="E273" s="1" t="s">
        <v>22</v>
      </c>
      <c r="F273" s="4">
        <v>2199400</v>
      </c>
      <c r="G273" s="4">
        <v>2199400</v>
      </c>
      <c r="H273" s="4">
        <v>2199400</v>
      </c>
      <c r="I273" s="4">
        <v>2199400</v>
      </c>
      <c r="J273" s="4">
        <v>2199400</v>
      </c>
      <c r="K273" s="4">
        <v>2199400</v>
      </c>
      <c r="L273" s="4">
        <v>2199400</v>
      </c>
      <c r="M273" s="4">
        <v>2199400</v>
      </c>
      <c r="N273" s="15"/>
      <c r="O273" s="15"/>
      <c r="P273" s="15"/>
      <c r="Q273" s="15"/>
      <c r="R273" s="11">
        <f t="shared" ref="R273" si="96">(F273+G273+H273+I273+J273+K273+L273+M273+N273+O273+P273+Q273)/12</f>
        <v>1466266.6666666667</v>
      </c>
      <c r="S273" s="31">
        <f>SUM(R273,M273,L273,K273,J273,I273,H273,G273,F273,F274,G274,H274,I274,J274,K274,L274,M274)</f>
        <v>21421466.666666668</v>
      </c>
    </row>
    <row r="274" spans="1:19" x14ac:dyDescent="0.25">
      <c r="A274" s="32"/>
      <c r="B274" s="33"/>
      <c r="C274" s="32"/>
      <c r="D274" s="1">
        <v>191</v>
      </c>
      <c r="E274" s="1" t="s">
        <v>24</v>
      </c>
      <c r="F274" s="2">
        <v>300000</v>
      </c>
      <c r="G274" s="2">
        <v>300000</v>
      </c>
      <c r="H274" s="2">
        <v>300000</v>
      </c>
      <c r="I274" s="2">
        <v>300000</v>
      </c>
      <c r="J274" s="2">
        <v>300000</v>
      </c>
      <c r="K274" s="2">
        <v>300000</v>
      </c>
      <c r="L274" s="2">
        <v>300000</v>
      </c>
      <c r="M274" s="2">
        <v>260000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31"/>
    </row>
    <row r="275" spans="1:19" x14ac:dyDescent="0.25">
      <c r="A275" s="32">
        <v>128</v>
      </c>
      <c r="B275" s="33">
        <v>4534621</v>
      </c>
      <c r="C275" s="32" t="s">
        <v>151</v>
      </c>
      <c r="D275" s="1">
        <v>111</v>
      </c>
      <c r="E275" s="1" t="s">
        <v>22</v>
      </c>
      <c r="F275" s="4">
        <v>3396400</v>
      </c>
      <c r="G275" s="4">
        <v>3396400</v>
      </c>
      <c r="H275" s="4">
        <v>3396400</v>
      </c>
      <c r="I275" s="4">
        <v>3396400</v>
      </c>
      <c r="J275" s="4">
        <v>3396400</v>
      </c>
      <c r="K275" s="4">
        <v>3396400</v>
      </c>
      <c r="L275" s="4">
        <v>3396400</v>
      </c>
      <c r="M275" s="4">
        <v>3396400</v>
      </c>
      <c r="N275" s="15"/>
      <c r="O275" s="15"/>
      <c r="P275" s="15"/>
      <c r="Q275" s="15"/>
      <c r="R275" s="11">
        <f t="shared" ref="R275" si="97">(F275+G275+H275+I275+J275+K275+L275+M275+N275+O275+P275+Q275)/12</f>
        <v>2264266.6666666665</v>
      </c>
      <c r="S275" s="31">
        <f>SUM(R275,M275,L275,K275,J275,I275,H275,G275,F275,F276,G276,H276,I276,J276,K276,L276,M276)</f>
        <v>31795466.666666664</v>
      </c>
    </row>
    <row r="276" spans="1:19" x14ac:dyDescent="0.25">
      <c r="A276" s="32"/>
      <c r="B276" s="33"/>
      <c r="C276" s="32"/>
      <c r="D276" s="1">
        <v>191</v>
      </c>
      <c r="E276" s="1" t="s">
        <v>24</v>
      </c>
      <c r="F276" s="2">
        <v>300000</v>
      </c>
      <c r="G276" s="2">
        <v>300000</v>
      </c>
      <c r="H276" s="2">
        <v>300000</v>
      </c>
      <c r="I276" s="2">
        <v>300000</v>
      </c>
      <c r="J276" s="2">
        <v>300000</v>
      </c>
      <c r="K276" s="2">
        <v>300000</v>
      </c>
      <c r="L276" s="2">
        <v>300000</v>
      </c>
      <c r="M276" s="2">
        <v>260000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31"/>
    </row>
    <row r="277" spans="1:19" x14ac:dyDescent="0.25">
      <c r="A277" s="32">
        <v>129</v>
      </c>
      <c r="B277" s="33">
        <v>4919768</v>
      </c>
      <c r="C277" s="32" t="s">
        <v>152</v>
      </c>
      <c r="D277" s="1">
        <v>111</v>
      </c>
      <c r="E277" s="1" t="s">
        <v>22</v>
      </c>
      <c r="F277" s="4">
        <v>1964507</v>
      </c>
      <c r="G277" s="4">
        <v>1964507</v>
      </c>
      <c r="H277" s="4">
        <v>1964507</v>
      </c>
      <c r="I277" s="4">
        <v>1964507</v>
      </c>
      <c r="J277" s="4">
        <v>1964507</v>
      </c>
      <c r="K277" s="15"/>
      <c r="L277" s="15"/>
      <c r="M277" s="15"/>
      <c r="N277" s="15"/>
      <c r="O277" s="15"/>
      <c r="P277" s="15"/>
      <c r="Q277" s="15"/>
      <c r="R277" s="11">
        <f t="shared" ref="R277" si="98">(F277+G277+H277+I277+J277+K277+L277+M277+N277+O277+P277+Q277)/12</f>
        <v>818544.58333333337</v>
      </c>
      <c r="S277" s="31">
        <f>SUM(R277,J277,I277,H277,G277,F277,F278,G278,H278,I278,J278)</f>
        <v>12141079.583333334</v>
      </c>
    </row>
    <row r="278" spans="1:19" x14ac:dyDescent="0.25">
      <c r="A278" s="32"/>
      <c r="B278" s="33"/>
      <c r="C278" s="32"/>
      <c r="D278" s="1">
        <v>191</v>
      </c>
      <c r="E278" s="1" t="s">
        <v>24</v>
      </c>
      <c r="F278" s="2">
        <v>300000</v>
      </c>
      <c r="G278" s="2">
        <v>300000</v>
      </c>
      <c r="H278" s="2">
        <v>300000</v>
      </c>
      <c r="I278" s="2">
        <v>300000</v>
      </c>
      <c r="J278" s="2">
        <v>300000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31"/>
    </row>
    <row r="279" spans="1:19" x14ac:dyDescent="0.25">
      <c r="A279" s="32">
        <v>130</v>
      </c>
      <c r="B279" s="33">
        <v>4862183</v>
      </c>
      <c r="C279" s="32" t="s">
        <v>153</v>
      </c>
      <c r="D279" s="1">
        <v>111</v>
      </c>
      <c r="E279" s="1" t="s">
        <v>22</v>
      </c>
      <c r="F279" s="4">
        <v>2226800</v>
      </c>
      <c r="G279" s="4">
        <v>2226800</v>
      </c>
      <c r="H279" s="4">
        <v>2226800</v>
      </c>
      <c r="I279" s="4">
        <v>2226800</v>
      </c>
      <c r="J279" s="4">
        <v>2226800</v>
      </c>
      <c r="K279" s="4">
        <v>2000000</v>
      </c>
      <c r="L279" s="15"/>
      <c r="M279" s="15"/>
      <c r="N279" s="15"/>
      <c r="O279" s="15"/>
      <c r="P279" s="15"/>
      <c r="Q279" s="15"/>
      <c r="R279" s="11">
        <f t="shared" ref="R279" si="99">(F279+G279+H279+I279+J279+K279+L279+M279+N279+O279+P279+Q279)/12</f>
        <v>1094500</v>
      </c>
      <c r="S279" s="31">
        <f>SUM(R279,K279,J279,I279,H279,G279,F279,F280,G280,H280,I280,J280)</f>
        <v>15728500</v>
      </c>
    </row>
    <row r="280" spans="1:19" x14ac:dyDescent="0.25">
      <c r="A280" s="32"/>
      <c r="B280" s="33"/>
      <c r="C280" s="32"/>
      <c r="D280" s="1">
        <v>191</v>
      </c>
      <c r="E280" s="1" t="s">
        <v>24</v>
      </c>
      <c r="F280" s="2">
        <v>300000</v>
      </c>
      <c r="G280" s="2">
        <v>300000</v>
      </c>
      <c r="H280" s="2">
        <v>300000</v>
      </c>
      <c r="I280" s="2">
        <v>300000</v>
      </c>
      <c r="J280" s="2">
        <v>300000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31"/>
    </row>
    <row r="281" spans="1:19" x14ac:dyDescent="0.25">
      <c r="A281" s="32">
        <v>131</v>
      </c>
      <c r="B281" s="33">
        <v>4655844</v>
      </c>
      <c r="C281" s="32" t="s">
        <v>154</v>
      </c>
      <c r="D281" s="1">
        <v>111</v>
      </c>
      <c r="E281" s="1" t="s">
        <v>22</v>
      </c>
      <c r="F281" s="4">
        <v>1964507</v>
      </c>
      <c r="G281" s="4">
        <v>1964507</v>
      </c>
      <c r="H281" s="4">
        <v>1964507</v>
      </c>
      <c r="I281" s="4">
        <v>1964507</v>
      </c>
      <c r="J281" s="4">
        <v>1964507</v>
      </c>
      <c r="K281" s="4">
        <v>1964507</v>
      </c>
      <c r="L281" s="4">
        <v>1964507</v>
      </c>
      <c r="M281" s="4">
        <v>1964507</v>
      </c>
      <c r="N281" s="15"/>
      <c r="O281" s="15"/>
      <c r="P281" s="15"/>
      <c r="Q281" s="15"/>
      <c r="R281" s="11">
        <f t="shared" ref="R281" si="100">(F281+G281+H281+I281+J281+K281+L281+M281+N281+O281+P281+Q281)/12</f>
        <v>1309671.3333333333</v>
      </c>
      <c r="S281" s="31">
        <f>SUM(R281,M281,L281,K281,J281,I281,H281,G281,F281,F282,G282,H282,I282,J282,K282,L282,M282)</f>
        <v>19385727.333333332</v>
      </c>
    </row>
    <row r="282" spans="1:19" x14ac:dyDescent="0.25">
      <c r="A282" s="32"/>
      <c r="B282" s="33"/>
      <c r="C282" s="32"/>
      <c r="D282" s="1">
        <v>191</v>
      </c>
      <c r="E282" s="1" t="s">
        <v>24</v>
      </c>
      <c r="F282" s="2">
        <v>300000</v>
      </c>
      <c r="G282" s="2">
        <v>300000</v>
      </c>
      <c r="H282" s="2">
        <v>300000</v>
      </c>
      <c r="I282" s="2">
        <v>300000</v>
      </c>
      <c r="J282" s="2">
        <v>300000</v>
      </c>
      <c r="K282" s="2">
        <v>300000</v>
      </c>
      <c r="L282" s="2">
        <v>300000</v>
      </c>
      <c r="M282" s="2">
        <v>260000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31"/>
    </row>
    <row r="283" spans="1:19" x14ac:dyDescent="0.25">
      <c r="A283" s="32">
        <v>132</v>
      </c>
      <c r="B283" s="33">
        <v>2202991</v>
      </c>
      <c r="C283" s="32" t="s">
        <v>155</v>
      </c>
      <c r="D283" s="1">
        <v>111</v>
      </c>
      <c r="E283" s="1" t="s">
        <v>22</v>
      </c>
      <c r="F283" s="4">
        <v>2502300</v>
      </c>
      <c r="G283" s="4">
        <v>2502300</v>
      </c>
      <c r="H283" s="4">
        <v>2502300</v>
      </c>
      <c r="I283" s="4">
        <v>2502300</v>
      </c>
      <c r="J283" s="15"/>
      <c r="K283" s="15"/>
      <c r="L283" s="15"/>
      <c r="M283" s="15"/>
      <c r="N283" s="15"/>
      <c r="O283" s="15"/>
      <c r="P283" s="15"/>
      <c r="Q283" s="15"/>
      <c r="R283" s="11">
        <f t="shared" ref="R283" si="101">(F283+G283+H283+I283+J283+K283+L283+M283+N283+O283+P283+Q283)/12</f>
        <v>834100</v>
      </c>
      <c r="S283" s="31">
        <f>SUM(R283,I283,H283,G283,F283,F284,G284,H284,I284)</f>
        <v>12043300</v>
      </c>
    </row>
    <row r="284" spans="1:19" x14ac:dyDescent="0.25">
      <c r="A284" s="32"/>
      <c r="B284" s="33"/>
      <c r="C284" s="32"/>
      <c r="D284" s="1">
        <v>191</v>
      </c>
      <c r="E284" s="1" t="s">
        <v>24</v>
      </c>
      <c r="F284" s="2">
        <v>300000</v>
      </c>
      <c r="G284" s="2">
        <v>300000</v>
      </c>
      <c r="H284" s="2">
        <v>300000</v>
      </c>
      <c r="I284" s="2">
        <v>300000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31"/>
    </row>
    <row r="285" spans="1:19" x14ac:dyDescent="0.25">
      <c r="A285" s="32">
        <v>133</v>
      </c>
      <c r="B285" s="33">
        <v>3920615</v>
      </c>
      <c r="C285" s="32" t="s">
        <v>156</v>
      </c>
      <c r="D285" s="1">
        <v>111</v>
      </c>
      <c r="E285" s="1" t="s">
        <v>22</v>
      </c>
      <c r="F285" s="4">
        <v>2611500</v>
      </c>
      <c r="G285" s="4">
        <v>2611500</v>
      </c>
      <c r="H285" s="4">
        <v>2611500</v>
      </c>
      <c r="I285" s="4">
        <v>2611500</v>
      </c>
      <c r="J285" s="4">
        <v>2611500</v>
      </c>
      <c r="K285" s="4">
        <v>2611500</v>
      </c>
      <c r="L285" s="4">
        <v>2611500</v>
      </c>
      <c r="M285" s="4">
        <v>2611500</v>
      </c>
      <c r="N285" s="15"/>
      <c r="O285" s="15"/>
      <c r="P285" s="15"/>
      <c r="Q285" s="15"/>
      <c r="R285" s="11">
        <f t="shared" ref="R285" si="102">(F285+G285+H285+I285+J285+K285+L285+M285+N285+O285+P285+Q285)/12</f>
        <v>1741000</v>
      </c>
      <c r="S285" s="31">
        <f>SUM(R285,M285,L285,K285,J285,I285,H285,G285,F285,F286,G286,H286,I286,J286,K286,L286,M286)</f>
        <v>24993000</v>
      </c>
    </row>
    <row r="286" spans="1:19" x14ac:dyDescent="0.25">
      <c r="A286" s="32"/>
      <c r="B286" s="33"/>
      <c r="C286" s="32"/>
      <c r="D286" s="1">
        <v>191</v>
      </c>
      <c r="E286" s="1" t="s">
        <v>24</v>
      </c>
      <c r="F286" s="2">
        <v>300000</v>
      </c>
      <c r="G286" s="2">
        <v>300000</v>
      </c>
      <c r="H286" s="2">
        <v>300000</v>
      </c>
      <c r="I286" s="2">
        <v>300000</v>
      </c>
      <c r="J286" s="2">
        <v>300000</v>
      </c>
      <c r="K286" s="2">
        <v>300000</v>
      </c>
      <c r="L286" s="2">
        <v>300000</v>
      </c>
      <c r="M286" s="2">
        <v>260000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31"/>
    </row>
    <row r="287" spans="1:19" x14ac:dyDescent="0.25">
      <c r="A287" s="9"/>
      <c r="B287" s="9"/>
      <c r="C287" s="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46.5" x14ac:dyDescent="0.7">
      <c r="C288" s="41" t="s">
        <v>0</v>
      </c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</row>
    <row r="289" spans="1:19" x14ac:dyDescent="0.25">
      <c r="A289" s="40" t="s">
        <v>20</v>
      </c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</row>
    <row r="290" spans="1:19" x14ac:dyDescent="0.25">
      <c r="A290" s="1" t="s">
        <v>1</v>
      </c>
      <c r="B290" s="1" t="s">
        <v>2</v>
      </c>
      <c r="C290" s="1" t="s">
        <v>3</v>
      </c>
      <c r="D290" s="1" t="s">
        <v>4</v>
      </c>
      <c r="E290" s="1" t="s">
        <v>5</v>
      </c>
      <c r="F290" s="1" t="s">
        <v>6</v>
      </c>
      <c r="G290" s="1" t="s">
        <v>7</v>
      </c>
      <c r="H290" s="1" t="s">
        <v>8</v>
      </c>
      <c r="I290" s="1" t="s">
        <v>9</v>
      </c>
      <c r="J290" s="1" t="s">
        <v>10</v>
      </c>
      <c r="K290" s="1" t="s">
        <v>11</v>
      </c>
      <c r="L290" s="1" t="s">
        <v>12</v>
      </c>
      <c r="M290" s="1" t="s">
        <v>13</v>
      </c>
      <c r="N290" s="1" t="s">
        <v>14</v>
      </c>
      <c r="O290" s="1" t="s">
        <v>15</v>
      </c>
      <c r="P290" s="1" t="s">
        <v>16</v>
      </c>
      <c r="Q290" s="1" t="s">
        <v>17</v>
      </c>
      <c r="R290" s="1" t="s">
        <v>18</v>
      </c>
      <c r="S290" s="1" t="s">
        <v>19</v>
      </c>
    </row>
    <row r="291" spans="1:19" x14ac:dyDescent="0.25">
      <c r="A291" s="32">
        <v>134</v>
      </c>
      <c r="B291" s="33">
        <v>4081151</v>
      </c>
      <c r="C291" s="32" t="s">
        <v>157</v>
      </c>
      <c r="D291" s="1">
        <v>111</v>
      </c>
      <c r="E291" s="1" t="s">
        <v>22</v>
      </c>
      <c r="F291" s="4">
        <v>1964507</v>
      </c>
      <c r="G291" s="4">
        <v>1964507</v>
      </c>
      <c r="H291" s="4">
        <v>1964507</v>
      </c>
      <c r="I291" s="4">
        <v>1964507</v>
      </c>
      <c r="J291" s="15"/>
      <c r="K291" s="15"/>
      <c r="L291" s="15"/>
      <c r="M291" s="15"/>
      <c r="N291" s="15"/>
      <c r="O291" s="15"/>
      <c r="P291" s="15"/>
      <c r="Q291" s="15"/>
      <c r="R291" s="11">
        <f t="shared" ref="R291" si="103">(F291+G291+H291+I291+J291+K291+L291+M291+N291+O291+P291+Q291)/12</f>
        <v>654835.66666666663</v>
      </c>
      <c r="S291" s="31">
        <f>SUM(R291,I291,H291,G291,F291,F292,G292,H292,I292)</f>
        <v>9712863.666666666</v>
      </c>
    </row>
    <row r="292" spans="1:19" x14ac:dyDescent="0.25">
      <c r="A292" s="32"/>
      <c r="B292" s="33"/>
      <c r="C292" s="32"/>
      <c r="D292" s="1">
        <v>191</v>
      </c>
      <c r="E292" s="1" t="s">
        <v>24</v>
      </c>
      <c r="F292" s="2">
        <v>300000</v>
      </c>
      <c r="G292" s="2">
        <v>300000</v>
      </c>
      <c r="H292" s="2">
        <v>300000</v>
      </c>
      <c r="I292" s="2">
        <v>300000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31"/>
    </row>
    <row r="293" spans="1:19" x14ac:dyDescent="0.25">
      <c r="A293" s="32">
        <v>135</v>
      </c>
      <c r="B293" s="33">
        <v>5471810</v>
      </c>
      <c r="C293" s="32" t="s">
        <v>158</v>
      </c>
      <c r="D293" s="1">
        <v>111</v>
      </c>
      <c r="E293" s="1" t="s">
        <v>22</v>
      </c>
      <c r="F293" s="4">
        <v>1964507</v>
      </c>
      <c r="G293" s="4">
        <v>1964507</v>
      </c>
      <c r="H293" s="4">
        <v>1964507</v>
      </c>
      <c r="I293" s="4">
        <v>1964507</v>
      </c>
      <c r="J293" s="15"/>
      <c r="K293" s="15"/>
      <c r="L293" s="15"/>
      <c r="M293" s="15"/>
      <c r="N293" s="15"/>
      <c r="O293" s="15"/>
      <c r="P293" s="15"/>
      <c r="Q293" s="15"/>
      <c r="R293" s="11">
        <f t="shared" ref="R293" si="104">(F293+G293+H293+I293+J293+K293+L293+M293+N293+O293+P293+Q293)/12</f>
        <v>654835.66666666663</v>
      </c>
      <c r="S293" s="31">
        <f>SUM(R293,I293,H293,G293,F293,F294,G294,H294,I294)</f>
        <v>9712863.666666666</v>
      </c>
    </row>
    <row r="294" spans="1:19" x14ac:dyDescent="0.25">
      <c r="A294" s="32"/>
      <c r="B294" s="33"/>
      <c r="C294" s="32"/>
      <c r="D294" s="1">
        <v>191</v>
      </c>
      <c r="E294" s="1" t="s">
        <v>24</v>
      </c>
      <c r="F294" s="2">
        <v>300000</v>
      </c>
      <c r="G294" s="2">
        <v>300000</v>
      </c>
      <c r="H294" s="2">
        <v>300000</v>
      </c>
      <c r="I294" s="2">
        <v>300000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31"/>
    </row>
    <row r="295" spans="1:19" x14ac:dyDescent="0.25">
      <c r="A295" s="32">
        <v>136</v>
      </c>
      <c r="B295" s="33">
        <v>5426856</v>
      </c>
      <c r="C295" s="32" t="s">
        <v>159</v>
      </c>
      <c r="D295" s="1">
        <v>111</v>
      </c>
      <c r="E295" s="1" t="s">
        <v>22</v>
      </c>
      <c r="F295" s="4">
        <v>1964507</v>
      </c>
      <c r="G295" s="4">
        <v>1964507</v>
      </c>
      <c r="H295" s="4">
        <v>1964507</v>
      </c>
      <c r="I295" s="4">
        <v>1964507</v>
      </c>
      <c r="J295" s="4">
        <v>1964507</v>
      </c>
      <c r="K295" s="4">
        <v>1964507</v>
      </c>
      <c r="L295" s="4">
        <v>1964507</v>
      </c>
      <c r="M295" s="4">
        <v>1964507</v>
      </c>
      <c r="N295" s="15"/>
      <c r="O295" s="15"/>
      <c r="P295" s="15"/>
      <c r="Q295" s="15"/>
      <c r="R295" s="11">
        <f t="shared" ref="R295" si="105">(F295+G295+H295+I295+J295+K295+L295+M295+N295+O295+P295+Q295)/12</f>
        <v>1309671.3333333333</v>
      </c>
      <c r="S295" s="31">
        <f>SUM(R295,M295,L295,K295,J295,I295,H295,G295,F295,F296,G296,H296,I296,J296,K296,L296,M296)</f>
        <v>19385727.333333332</v>
      </c>
    </row>
    <row r="296" spans="1:19" x14ac:dyDescent="0.25">
      <c r="A296" s="32"/>
      <c r="B296" s="33"/>
      <c r="C296" s="32"/>
      <c r="D296" s="1">
        <v>191</v>
      </c>
      <c r="E296" s="1" t="s">
        <v>24</v>
      </c>
      <c r="F296" s="2">
        <v>300000</v>
      </c>
      <c r="G296" s="2">
        <v>300000</v>
      </c>
      <c r="H296" s="2">
        <v>300000</v>
      </c>
      <c r="I296" s="2">
        <v>300000</v>
      </c>
      <c r="J296" s="2">
        <v>300000</v>
      </c>
      <c r="K296" s="2">
        <v>300000</v>
      </c>
      <c r="L296" s="2">
        <v>300000</v>
      </c>
      <c r="M296" s="2">
        <v>260000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31"/>
    </row>
    <row r="297" spans="1:19" x14ac:dyDescent="0.25">
      <c r="A297" s="32">
        <v>137</v>
      </c>
      <c r="B297" s="33">
        <v>3881685</v>
      </c>
      <c r="C297" s="32" t="s">
        <v>160</v>
      </c>
      <c r="D297" s="1">
        <v>111</v>
      </c>
      <c r="E297" s="1" t="s">
        <v>22</v>
      </c>
      <c r="F297" s="4">
        <v>2080500</v>
      </c>
      <c r="G297" s="4">
        <v>2080500</v>
      </c>
      <c r="H297" s="4">
        <v>2080500</v>
      </c>
      <c r="I297" s="4">
        <v>2080500</v>
      </c>
      <c r="J297" s="15"/>
      <c r="K297" s="15"/>
      <c r="L297" s="15"/>
      <c r="M297" s="15"/>
      <c r="N297" s="15"/>
      <c r="O297" s="15"/>
      <c r="P297" s="15"/>
      <c r="Q297" s="15"/>
      <c r="R297" s="11">
        <f t="shared" ref="R297" si="106">(F297+G297+H297+I297+J297+K297+L297+M297+N297+O297+P297+Q297)/12</f>
        <v>693500</v>
      </c>
      <c r="S297" s="31">
        <f>SUM(R297,I297,H297,G297,F297,F298,G298,H298,I298)</f>
        <v>10215500</v>
      </c>
    </row>
    <row r="298" spans="1:19" x14ac:dyDescent="0.25">
      <c r="A298" s="32"/>
      <c r="B298" s="33"/>
      <c r="C298" s="32"/>
      <c r="D298" s="1">
        <v>191</v>
      </c>
      <c r="E298" s="1" t="s">
        <v>24</v>
      </c>
      <c r="F298" s="2">
        <v>300000</v>
      </c>
      <c r="G298" s="2">
        <v>300000</v>
      </c>
      <c r="H298" s="2">
        <v>300000</v>
      </c>
      <c r="I298" s="2">
        <v>300000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31"/>
    </row>
    <row r="299" spans="1:19" x14ac:dyDescent="0.25">
      <c r="A299" s="32">
        <v>138</v>
      </c>
      <c r="B299" s="33">
        <v>3497117</v>
      </c>
      <c r="C299" s="32" t="s">
        <v>161</v>
      </c>
      <c r="D299" s="1">
        <v>111</v>
      </c>
      <c r="E299" s="1" t="s">
        <v>22</v>
      </c>
      <c r="F299" s="4">
        <v>2226800</v>
      </c>
      <c r="G299" s="4">
        <v>2226800</v>
      </c>
      <c r="H299" s="4">
        <v>2226800</v>
      </c>
      <c r="I299" s="4">
        <v>2226800</v>
      </c>
      <c r="J299" s="15"/>
      <c r="K299" s="15"/>
      <c r="L299" s="15"/>
      <c r="M299" s="15"/>
      <c r="N299" s="15"/>
      <c r="O299" s="15"/>
      <c r="P299" s="15"/>
      <c r="Q299" s="15"/>
      <c r="R299" s="11">
        <f t="shared" ref="R299" si="107">(F299+G299+H299+I299+J299+K299+L299+M299+N299+O299+P299+Q299)/12</f>
        <v>742266.66666666663</v>
      </c>
      <c r="S299" s="31">
        <f>SUM(R299,I299,H299,G299,F299,F300,G300,H300,I300)</f>
        <v>10849466.666666666</v>
      </c>
    </row>
    <row r="300" spans="1:19" x14ac:dyDescent="0.25">
      <c r="A300" s="32"/>
      <c r="B300" s="33"/>
      <c r="C300" s="32"/>
      <c r="D300" s="1">
        <v>191</v>
      </c>
      <c r="E300" s="1" t="s">
        <v>24</v>
      </c>
      <c r="F300" s="2">
        <v>300000</v>
      </c>
      <c r="G300" s="2">
        <v>300000</v>
      </c>
      <c r="H300" s="2">
        <v>300000</v>
      </c>
      <c r="I300" s="2">
        <v>300000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0</v>
      </c>
      <c r="Q300" s="1">
        <v>0</v>
      </c>
      <c r="R300" s="1">
        <v>0</v>
      </c>
      <c r="S300" s="31"/>
    </row>
    <row r="301" spans="1:19" x14ac:dyDescent="0.25">
      <c r="A301" s="32">
        <v>139</v>
      </c>
      <c r="B301" s="33">
        <v>1538545</v>
      </c>
      <c r="C301" s="32" t="s">
        <v>162</v>
      </c>
      <c r="D301" s="1">
        <v>111</v>
      </c>
      <c r="E301" s="1" t="s">
        <v>22</v>
      </c>
      <c r="F301" s="4">
        <v>3156400</v>
      </c>
      <c r="G301" s="4">
        <v>3156400</v>
      </c>
      <c r="H301" s="4">
        <v>3156400</v>
      </c>
      <c r="I301" s="4">
        <v>3156400</v>
      </c>
      <c r="J301" s="4">
        <v>3156400</v>
      </c>
      <c r="K301" s="4">
        <v>3156400</v>
      </c>
      <c r="L301" s="4">
        <v>3156400</v>
      </c>
      <c r="M301" s="4">
        <v>3156400</v>
      </c>
      <c r="N301" s="15"/>
      <c r="O301" s="15"/>
      <c r="P301" s="15"/>
      <c r="Q301" s="15"/>
      <c r="R301" s="11">
        <f t="shared" ref="R301" si="108">(F301+G301+H301+I301+J301+K301+L301+M301+N301+O301+P301+Q301)/12</f>
        <v>2104266.6666666665</v>
      </c>
      <c r="S301" s="31">
        <f>SUM(R301,M301,L301,K301,J301,I301,H301,G301,F301,F302,G302,H302,I302,J302,K302,L302,M302)</f>
        <v>29715466.666666664</v>
      </c>
    </row>
    <row r="302" spans="1:19" x14ac:dyDescent="0.25">
      <c r="A302" s="32"/>
      <c r="B302" s="33"/>
      <c r="C302" s="32"/>
      <c r="D302" s="1">
        <v>191</v>
      </c>
      <c r="E302" s="1" t="s">
        <v>24</v>
      </c>
      <c r="F302" s="2">
        <v>300000</v>
      </c>
      <c r="G302" s="2">
        <v>300000</v>
      </c>
      <c r="H302" s="2">
        <v>300000</v>
      </c>
      <c r="I302" s="2">
        <v>300000</v>
      </c>
      <c r="J302" s="2">
        <v>300000</v>
      </c>
      <c r="K302" s="2">
        <v>300000</v>
      </c>
      <c r="L302" s="2">
        <v>300000</v>
      </c>
      <c r="M302" s="2">
        <v>260000</v>
      </c>
      <c r="N302" s="1">
        <v>0</v>
      </c>
      <c r="O302" s="1">
        <v>0</v>
      </c>
      <c r="P302" s="1">
        <v>0</v>
      </c>
      <c r="Q302" s="1">
        <v>0</v>
      </c>
      <c r="R302" s="1">
        <v>0</v>
      </c>
      <c r="S302" s="31"/>
    </row>
    <row r="303" spans="1:19" x14ac:dyDescent="0.25">
      <c r="A303" s="32">
        <v>140</v>
      </c>
      <c r="B303" s="33">
        <v>1449191</v>
      </c>
      <c r="C303" s="32" t="s">
        <v>163</v>
      </c>
      <c r="D303" s="1">
        <v>111</v>
      </c>
      <c r="E303" s="1" t="s">
        <v>22</v>
      </c>
      <c r="F303" s="4">
        <v>2921600</v>
      </c>
      <c r="G303" s="4">
        <v>2921600</v>
      </c>
      <c r="H303" s="4">
        <v>2921600</v>
      </c>
      <c r="I303" s="4">
        <v>2921600</v>
      </c>
      <c r="J303" s="4">
        <v>2921600</v>
      </c>
      <c r="K303" s="4">
        <v>2921600</v>
      </c>
      <c r="L303" s="4">
        <v>2921600</v>
      </c>
      <c r="M303" s="4">
        <v>2921600</v>
      </c>
      <c r="N303" s="15"/>
      <c r="O303" s="15"/>
      <c r="P303" s="15"/>
      <c r="Q303" s="15"/>
      <c r="R303" s="11">
        <f t="shared" ref="R303" si="109">(F303+G303+H303+I303+J303+K303+L303+M303+N303+O303+P303+Q303)/12</f>
        <v>1947733.3333333333</v>
      </c>
      <c r="S303" s="31">
        <f>SUM(R303,M303,L303,K303,J303,I303,H303,G303,F303,F304,G304,H304,I304,J304,K304,L304,M304)</f>
        <v>27680533.333333332</v>
      </c>
    </row>
    <row r="304" spans="1:19" x14ac:dyDescent="0.25">
      <c r="A304" s="32"/>
      <c r="B304" s="33"/>
      <c r="C304" s="32"/>
      <c r="D304" s="1">
        <v>191</v>
      </c>
      <c r="E304" s="1" t="s">
        <v>24</v>
      </c>
      <c r="F304" s="2">
        <v>300000</v>
      </c>
      <c r="G304" s="2">
        <v>300000</v>
      </c>
      <c r="H304" s="2">
        <v>300000</v>
      </c>
      <c r="I304" s="2">
        <v>300000</v>
      </c>
      <c r="J304" s="2">
        <v>300000</v>
      </c>
      <c r="K304" s="2">
        <v>300000</v>
      </c>
      <c r="L304" s="2">
        <v>300000</v>
      </c>
      <c r="M304" s="2">
        <v>260000</v>
      </c>
      <c r="N304" s="1">
        <v>0</v>
      </c>
      <c r="O304" s="1">
        <v>0</v>
      </c>
      <c r="P304" s="1">
        <v>0</v>
      </c>
      <c r="Q304" s="1">
        <v>0</v>
      </c>
      <c r="R304" s="1">
        <v>0</v>
      </c>
      <c r="S304" s="31"/>
    </row>
    <row r="305" spans="1:19" x14ac:dyDescent="0.25">
      <c r="A305" s="32">
        <v>141</v>
      </c>
      <c r="B305" s="33">
        <v>4446371</v>
      </c>
      <c r="C305" s="32" t="s">
        <v>164</v>
      </c>
      <c r="D305" s="1">
        <v>111</v>
      </c>
      <c r="E305" s="1" t="s">
        <v>22</v>
      </c>
      <c r="F305" s="4">
        <v>1694507</v>
      </c>
      <c r="G305" s="4">
        <v>1694507</v>
      </c>
      <c r="H305" s="4">
        <v>1694507</v>
      </c>
      <c r="I305" s="4">
        <v>1694507</v>
      </c>
      <c r="J305" s="4">
        <v>1694507</v>
      </c>
      <c r="K305" s="4">
        <v>1694507</v>
      </c>
      <c r="L305" s="4">
        <v>1694507</v>
      </c>
      <c r="M305" s="4">
        <v>1694507</v>
      </c>
      <c r="N305" s="15"/>
      <c r="O305" s="15"/>
      <c r="P305" s="15"/>
      <c r="Q305" s="15"/>
      <c r="R305" s="11">
        <f t="shared" ref="R305" si="110">(F305+G305+H305+I305+J305+K305+L305+M305+N305+O305+P305+Q305)/12</f>
        <v>1129671.3333333333</v>
      </c>
      <c r="S305" s="31">
        <f>SUM(R305,M305,L305,K305,J305,I305,H305,G305,F305,F306,G306,H306,I306,J306,K306,L306,M306)</f>
        <v>17045727.333333332</v>
      </c>
    </row>
    <row r="306" spans="1:19" x14ac:dyDescent="0.25">
      <c r="A306" s="32"/>
      <c r="B306" s="33"/>
      <c r="C306" s="32"/>
      <c r="D306" s="1">
        <v>191</v>
      </c>
      <c r="E306" s="1" t="s">
        <v>24</v>
      </c>
      <c r="F306" s="2">
        <v>300000</v>
      </c>
      <c r="G306" s="2">
        <v>300000</v>
      </c>
      <c r="H306" s="2">
        <v>300000</v>
      </c>
      <c r="I306" s="2">
        <v>300000</v>
      </c>
      <c r="J306" s="2">
        <v>300000</v>
      </c>
      <c r="K306" s="2">
        <v>300000</v>
      </c>
      <c r="L306" s="2">
        <v>300000</v>
      </c>
      <c r="M306" s="2">
        <v>260000</v>
      </c>
      <c r="N306" s="1">
        <v>0</v>
      </c>
      <c r="O306" s="1">
        <v>0</v>
      </c>
      <c r="P306" s="1">
        <v>0</v>
      </c>
      <c r="Q306" s="1">
        <v>0</v>
      </c>
      <c r="R306" s="1">
        <v>0</v>
      </c>
      <c r="S306" s="31"/>
    </row>
    <row r="307" spans="1:19" x14ac:dyDescent="0.25">
      <c r="A307" s="32">
        <v>142</v>
      </c>
      <c r="B307" s="33">
        <v>4121018</v>
      </c>
      <c r="C307" s="32" t="s">
        <v>165</v>
      </c>
      <c r="D307" s="1">
        <v>111</v>
      </c>
      <c r="E307" s="1" t="s">
        <v>22</v>
      </c>
      <c r="F307" s="4">
        <v>2921600</v>
      </c>
      <c r="G307" s="4">
        <v>2921600</v>
      </c>
      <c r="H307" s="4">
        <v>2921600</v>
      </c>
      <c r="I307" s="4">
        <v>2921600</v>
      </c>
      <c r="J307" s="4">
        <v>2921600</v>
      </c>
      <c r="K307" s="4">
        <v>2921600</v>
      </c>
      <c r="L307" s="4">
        <v>2921600</v>
      </c>
      <c r="M307" s="4">
        <v>2921600</v>
      </c>
      <c r="N307" s="15"/>
      <c r="O307" s="15"/>
      <c r="P307" s="15"/>
      <c r="Q307" s="15"/>
      <c r="R307" s="11">
        <f t="shared" ref="R307" si="111">(F307+G307+H307+I307+J307+K307+L307+M307+N307+O307+P307+Q307)/12</f>
        <v>1947733.3333333333</v>
      </c>
      <c r="S307" s="31">
        <f>SUM(R307,M307,L307,K307,J307,I307,H307,G307,F307,F308,G308,H308,I308,J308,K308,L308,M308)</f>
        <v>27680533.333333332</v>
      </c>
    </row>
    <row r="308" spans="1:19" x14ac:dyDescent="0.25">
      <c r="A308" s="32"/>
      <c r="B308" s="33"/>
      <c r="C308" s="32"/>
      <c r="D308" s="1">
        <v>191</v>
      </c>
      <c r="E308" s="1" t="s">
        <v>24</v>
      </c>
      <c r="F308" s="2">
        <v>300000</v>
      </c>
      <c r="G308" s="2">
        <v>300000</v>
      </c>
      <c r="H308" s="2">
        <v>300000</v>
      </c>
      <c r="I308" s="2">
        <v>300000</v>
      </c>
      <c r="J308" s="2">
        <v>300000</v>
      </c>
      <c r="K308" s="2">
        <v>300000</v>
      </c>
      <c r="L308" s="2">
        <v>300000</v>
      </c>
      <c r="M308" s="2">
        <v>260000</v>
      </c>
      <c r="N308" s="1">
        <v>0</v>
      </c>
      <c r="O308" s="1">
        <v>0</v>
      </c>
      <c r="P308" s="1">
        <v>0</v>
      </c>
      <c r="Q308" s="1">
        <v>0</v>
      </c>
      <c r="R308" s="1">
        <v>0</v>
      </c>
      <c r="S308" s="31"/>
    </row>
    <row r="309" spans="1:19" x14ac:dyDescent="0.25">
      <c r="A309" s="32">
        <v>143</v>
      </c>
      <c r="B309" s="33">
        <v>1771691</v>
      </c>
      <c r="C309" s="32" t="s">
        <v>166</v>
      </c>
      <c r="D309" s="1">
        <v>111</v>
      </c>
      <c r="E309" s="1" t="s">
        <v>22</v>
      </c>
      <c r="F309" s="4">
        <v>1964507</v>
      </c>
      <c r="G309" s="4">
        <v>1964507</v>
      </c>
      <c r="H309" s="4">
        <v>1964507</v>
      </c>
      <c r="I309" s="4">
        <v>1964507</v>
      </c>
      <c r="J309" s="4">
        <v>1964507</v>
      </c>
      <c r="K309" s="4">
        <v>1964507</v>
      </c>
      <c r="L309" s="4">
        <v>1964507</v>
      </c>
      <c r="M309" s="4">
        <v>1964507</v>
      </c>
      <c r="N309" s="15"/>
      <c r="O309" s="15"/>
      <c r="P309" s="15"/>
      <c r="Q309" s="15"/>
      <c r="R309" s="11">
        <f t="shared" ref="R309" si="112">(F309+G309+H309+I309+J309+K309+L309+M309+N309+O309+P309+Q309)/12</f>
        <v>1309671.3333333333</v>
      </c>
      <c r="S309" s="31">
        <f>SUM(R309,M309,L309,K309,J309,I309,H309,G309,F309,F310,G310,H310,I310,J310,K310,L310,M310)</f>
        <v>19385727.333333332</v>
      </c>
    </row>
    <row r="310" spans="1:19" x14ac:dyDescent="0.25">
      <c r="A310" s="32"/>
      <c r="B310" s="33"/>
      <c r="C310" s="32"/>
      <c r="D310" s="1">
        <v>191</v>
      </c>
      <c r="E310" s="1" t="s">
        <v>24</v>
      </c>
      <c r="F310" s="2">
        <v>300000</v>
      </c>
      <c r="G310" s="2">
        <v>300000</v>
      </c>
      <c r="H310" s="2">
        <v>300000</v>
      </c>
      <c r="I310" s="2">
        <v>300000</v>
      </c>
      <c r="J310" s="2">
        <v>300000</v>
      </c>
      <c r="K310" s="2">
        <v>300000</v>
      </c>
      <c r="L310" s="2">
        <v>300000</v>
      </c>
      <c r="M310" s="2">
        <v>260000</v>
      </c>
      <c r="N310" s="1">
        <v>0</v>
      </c>
      <c r="O310" s="1">
        <v>0</v>
      </c>
      <c r="P310" s="1">
        <v>0</v>
      </c>
      <c r="Q310" s="1">
        <v>0</v>
      </c>
      <c r="R310" s="1">
        <v>0</v>
      </c>
      <c r="S310" s="31"/>
    </row>
    <row r="311" spans="1:19" x14ac:dyDescent="0.25">
      <c r="A311" s="32">
        <v>144</v>
      </c>
      <c r="B311" s="33">
        <v>5436308</v>
      </c>
      <c r="C311" s="32" t="s">
        <v>167</v>
      </c>
      <c r="D311" s="1">
        <v>111</v>
      </c>
      <c r="E311" s="1" t="s">
        <v>22</v>
      </c>
      <c r="F311" s="15"/>
      <c r="G311" s="15"/>
      <c r="H311" s="15"/>
      <c r="I311" s="15"/>
      <c r="J311" s="4">
        <v>2142800</v>
      </c>
      <c r="K311" s="4">
        <v>2142800</v>
      </c>
      <c r="L311" s="4">
        <v>2142800</v>
      </c>
      <c r="M311" s="4">
        <v>2142800</v>
      </c>
      <c r="N311" s="15"/>
      <c r="O311" s="15"/>
      <c r="P311" s="15"/>
      <c r="Q311" s="15"/>
      <c r="R311" s="11">
        <f t="shared" ref="R311" si="113">(F311+G311+H311+I311+J311+K311+L311+M311+N311+O311+P311+Q311)/12</f>
        <v>714266.66666666663</v>
      </c>
      <c r="S311" s="31">
        <f>SUM(R311,M311,L311,K311,J311,J312,K312,L312,M312)</f>
        <v>10445466.666666666</v>
      </c>
    </row>
    <row r="312" spans="1:19" x14ac:dyDescent="0.25">
      <c r="A312" s="32"/>
      <c r="B312" s="33"/>
      <c r="C312" s="32"/>
      <c r="D312" s="1">
        <v>191</v>
      </c>
      <c r="E312" s="1" t="s">
        <v>24</v>
      </c>
      <c r="F312" s="1">
        <v>0</v>
      </c>
      <c r="G312" s="1">
        <v>0</v>
      </c>
      <c r="H312" s="1">
        <v>0</v>
      </c>
      <c r="I312" s="1">
        <v>0</v>
      </c>
      <c r="J312" s="2">
        <v>300000</v>
      </c>
      <c r="K312" s="2">
        <v>300000</v>
      </c>
      <c r="L312" s="2">
        <v>300000</v>
      </c>
      <c r="M312" s="2">
        <v>260000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31"/>
    </row>
    <row r="313" spans="1:19" x14ac:dyDescent="0.25">
      <c r="A313" s="32">
        <v>145</v>
      </c>
      <c r="B313" s="33">
        <v>5192190</v>
      </c>
      <c r="C313" s="32" t="s">
        <v>168</v>
      </c>
      <c r="D313" s="1">
        <v>111</v>
      </c>
      <c r="E313" s="1" t="s">
        <v>22</v>
      </c>
      <c r="F313" s="15"/>
      <c r="G313" s="15"/>
      <c r="H313" s="15"/>
      <c r="I313" s="15"/>
      <c r="J313" s="4">
        <v>2226800</v>
      </c>
      <c r="K313" s="4">
        <v>2226800</v>
      </c>
      <c r="L313" s="4">
        <v>2226800</v>
      </c>
      <c r="M313" s="4">
        <v>2226800</v>
      </c>
      <c r="N313" s="15"/>
      <c r="O313" s="15"/>
      <c r="P313" s="15"/>
      <c r="Q313" s="15"/>
      <c r="R313" s="11">
        <f t="shared" ref="R313" si="114">(F313+G313+H313+I313+J313+K313+L313+M313+N313+O313+P313+Q313)/12</f>
        <v>742266.66666666663</v>
      </c>
      <c r="S313" s="31">
        <f>SUM(R313,M313,L313,K313,J313,J314,K314,L314,M314)</f>
        <v>10849466.666666666</v>
      </c>
    </row>
    <row r="314" spans="1:19" x14ac:dyDescent="0.25">
      <c r="A314" s="32"/>
      <c r="B314" s="33"/>
      <c r="C314" s="32"/>
      <c r="D314" s="1">
        <v>191</v>
      </c>
      <c r="E314" s="1" t="s">
        <v>24</v>
      </c>
      <c r="F314" s="1">
        <v>0</v>
      </c>
      <c r="G314" s="1">
        <v>0</v>
      </c>
      <c r="H314" s="1">
        <v>0</v>
      </c>
      <c r="I314" s="1">
        <v>0</v>
      </c>
      <c r="J314" s="2">
        <v>300000</v>
      </c>
      <c r="K314" s="2">
        <v>300000</v>
      </c>
      <c r="L314" s="2">
        <v>300000</v>
      </c>
      <c r="M314" s="2">
        <v>300000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31"/>
    </row>
    <row r="315" spans="1:19" x14ac:dyDescent="0.25">
      <c r="A315" s="32">
        <v>146</v>
      </c>
      <c r="B315" s="33">
        <v>4932302</v>
      </c>
      <c r="C315" s="32" t="s">
        <v>169</v>
      </c>
      <c r="D315" s="1">
        <v>111</v>
      </c>
      <c r="E315" s="1" t="s">
        <v>22</v>
      </c>
      <c r="F315" s="15"/>
      <c r="G315" s="15"/>
      <c r="H315" s="15"/>
      <c r="I315" s="15"/>
      <c r="J315" s="4">
        <v>1000000</v>
      </c>
      <c r="K315" s="4">
        <v>1964507</v>
      </c>
      <c r="L315" s="4">
        <v>1964507</v>
      </c>
      <c r="M315" s="4">
        <v>1964507</v>
      </c>
      <c r="N315" s="15"/>
      <c r="O315" s="15"/>
      <c r="P315" s="15"/>
      <c r="Q315" s="15"/>
      <c r="R315" s="11">
        <f t="shared" ref="R315" si="115">(F315+G315+H315+I315+J315+K315+L315+M315+N315+O315+P315+Q315)/12</f>
        <v>574460.08333333337</v>
      </c>
      <c r="S315" s="31">
        <f>SUM(R315,M315,L315,K315,J315,K316,L316,M316)</f>
        <v>8327981.083333334</v>
      </c>
    </row>
    <row r="316" spans="1:19" x14ac:dyDescent="0.25">
      <c r="A316" s="32"/>
      <c r="B316" s="33"/>
      <c r="C316" s="32"/>
      <c r="D316" s="1">
        <v>191</v>
      </c>
      <c r="E316" s="1" t="s">
        <v>24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2">
        <v>300000</v>
      </c>
      <c r="L316" s="2">
        <v>300000</v>
      </c>
      <c r="M316" s="2">
        <v>260000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31"/>
    </row>
    <row r="317" spans="1:19" x14ac:dyDescent="0.25">
      <c r="A317" s="32">
        <v>147</v>
      </c>
      <c r="B317" s="33">
        <v>5301548</v>
      </c>
      <c r="C317" s="32" t="s">
        <v>170</v>
      </c>
      <c r="D317" s="1">
        <v>111</v>
      </c>
      <c r="E317" s="1" t="s">
        <v>22</v>
      </c>
      <c r="F317" s="15"/>
      <c r="G317" s="15"/>
      <c r="H317" s="15"/>
      <c r="I317" s="15"/>
      <c r="J317" s="4">
        <v>2080500</v>
      </c>
      <c r="K317" s="4">
        <v>1964507</v>
      </c>
      <c r="L317" s="4">
        <v>1964507</v>
      </c>
      <c r="M317" s="4">
        <v>1964507</v>
      </c>
      <c r="N317" s="15"/>
      <c r="O317" s="15"/>
      <c r="P317" s="15"/>
      <c r="Q317" s="15"/>
      <c r="R317" s="11">
        <f t="shared" ref="R317" si="116">(F317+G317+H317+I317+J317+K317+L317+M317+N317+O317+P317+Q317)/12</f>
        <v>664501.75</v>
      </c>
      <c r="S317" s="31">
        <f>SUM(R317,M317,L317,K317,J317,J318,K318,L318,M318)</f>
        <v>9798522.75</v>
      </c>
    </row>
    <row r="318" spans="1:19" x14ac:dyDescent="0.25">
      <c r="A318" s="32"/>
      <c r="B318" s="33"/>
      <c r="C318" s="32"/>
      <c r="D318" s="1">
        <v>191</v>
      </c>
      <c r="E318" s="1" t="s">
        <v>24</v>
      </c>
      <c r="F318" s="1">
        <v>0</v>
      </c>
      <c r="G318" s="1">
        <v>0</v>
      </c>
      <c r="H318" s="1">
        <v>0</v>
      </c>
      <c r="I318" s="1">
        <v>0</v>
      </c>
      <c r="J318" s="2">
        <v>300000</v>
      </c>
      <c r="K318" s="2">
        <v>300000</v>
      </c>
      <c r="L318" s="2">
        <v>300000</v>
      </c>
      <c r="M318" s="2">
        <v>260000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31"/>
    </row>
    <row r="319" spans="1:19" x14ac:dyDescent="0.25">
      <c r="A319" s="9"/>
      <c r="B319" s="9"/>
      <c r="C319" s="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46.5" x14ac:dyDescent="0.7">
      <c r="C320" s="41" t="s">
        <v>0</v>
      </c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</row>
    <row r="321" spans="1:19" x14ac:dyDescent="0.25">
      <c r="A321" s="40" t="s">
        <v>20</v>
      </c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</row>
    <row r="322" spans="1:19" x14ac:dyDescent="0.25">
      <c r="A322" s="1" t="s">
        <v>1</v>
      </c>
      <c r="B322" s="1" t="s">
        <v>2</v>
      </c>
      <c r="C322" s="1" t="s">
        <v>3</v>
      </c>
      <c r="D322" s="1" t="s">
        <v>4</v>
      </c>
      <c r="E322" s="1" t="s">
        <v>5</v>
      </c>
      <c r="F322" s="1" t="s">
        <v>6</v>
      </c>
      <c r="G322" s="1" t="s">
        <v>7</v>
      </c>
      <c r="H322" s="1" t="s">
        <v>8</v>
      </c>
      <c r="I322" s="1" t="s">
        <v>9</v>
      </c>
      <c r="J322" s="1" t="s">
        <v>10</v>
      </c>
      <c r="K322" s="1" t="s">
        <v>11</v>
      </c>
      <c r="L322" s="1" t="s">
        <v>12</v>
      </c>
      <c r="M322" s="1" t="s">
        <v>13</v>
      </c>
      <c r="N322" s="1" t="s">
        <v>14</v>
      </c>
      <c r="O322" s="1" t="s">
        <v>15</v>
      </c>
      <c r="P322" s="1" t="s">
        <v>16</v>
      </c>
      <c r="Q322" s="1" t="s">
        <v>17</v>
      </c>
      <c r="R322" s="1" t="s">
        <v>18</v>
      </c>
      <c r="S322" s="1" t="s">
        <v>19</v>
      </c>
    </row>
    <row r="323" spans="1:19" x14ac:dyDescent="0.25">
      <c r="A323" s="32">
        <v>148</v>
      </c>
      <c r="B323" s="34">
        <v>4566488</v>
      </c>
      <c r="C323" s="32" t="s">
        <v>171</v>
      </c>
      <c r="D323" s="1">
        <v>111</v>
      </c>
      <c r="E323" s="1" t="s">
        <v>22</v>
      </c>
      <c r="F323" s="3">
        <v>4144000</v>
      </c>
      <c r="G323" s="3">
        <v>4144000</v>
      </c>
      <c r="H323" s="3">
        <v>4144000</v>
      </c>
      <c r="I323" s="3">
        <v>4144000</v>
      </c>
      <c r="J323" s="3">
        <v>4144000</v>
      </c>
      <c r="K323" s="3">
        <v>4144000</v>
      </c>
      <c r="L323" s="3">
        <v>4144000</v>
      </c>
      <c r="M323" s="3">
        <v>4144000</v>
      </c>
      <c r="N323" s="3">
        <v>4144000</v>
      </c>
      <c r="O323" s="3">
        <v>4144000</v>
      </c>
      <c r="P323" s="15"/>
      <c r="Q323" s="15"/>
      <c r="R323" s="11">
        <f t="shared" ref="R323" si="117">(F323+G323+H323+I323+J323+K323+L323+M323+N323+O323+P323+Q323)/12</f>
        <v>3453333.3333333335</v>
      </c>
      <c r="S323" s="31">
        <f>SUM(R323,O323,N323,M323,L323,K323,J323,I323,H323,G323,F323,F324,G324,H324,I324,J324,K324,L324,M324,N324,O324)</f>
        <v>47773333.333333336</v>
      </c>
    </row>
    <row r="324" spans="1:19" x14ac:dyDescent="0.25">
      <c r="A324" s="32"/>
      <c r="B324" s="34"/>
      <c r="C324" s="32"/>
      <c r="D324" s="1">
        <v>191</v>
      </c>
      <c r="E324" s="1" t="s">
        <v>24</v>
      </c>
      <c r="F324" s="2">
        <v>300000</v>
      </c>
      <c r="G324" s="2">
        <v>300000</v>
      </c>
      <c r="H324" s="2">
        <v>300000</v>
      </c>
      <c r="I324" s="2">
        <v>300000</v>
      </c>
      <c r="J324" s="2">
        <v>300000</v>
      </c>
      <c r="K324" s="2">
        <v>300000</v>
      </c>
      <c r="L324" s="2">
        <v>300000</v>
      </c>
      <c r="M324" s="2">
        <v>260000</v>
      </c>
      <c r="N324" s="2">
        <v>260000</v>
      </c>
      <c r="O324" s="2">
        <v>260000</v>
      </c>
      <c r="P324" s="1">
        <v>0</v>
      </c>
      <c r="Q324" s="1">
        <v>0</v>
      </c>
      <c r="R324" s="1">
        <v>0</v>
      </c>
      <c r="S324" s="31"/>
    </row>
    <row r="325" spans="1:19" x14ac:dyDescent="0.25">
      <c r="A325" s="32">
        <v>149</v>
      </c>
      <c r="B325" s="33">
        <v>811825</v>
      </c>
      <c r="C325" s="32" t="s">
        <v>172</v>
      </c>
      <c r="D325" s="1">
        <v>111</v>
      </c>
      <c r="E325" s="1" t="s">
        <v>22</v>
      </c>
      <c r="F325" s="4">
        <v>3500000</v>
      </c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1">
        <f t="shared" ref="R325" si="118">(F325+G325+H325+I325+J325+K325+L325+M325+N325+O325+P325+Q325)/12</f>
        <v>291666.66666666669</v>
      </c>
      <c r="S325" s="31">
        <f>SUM(R325,F325,F326)</f>
        <v>4091666.6666666665</v>
      </c>
    </row>
    <row r="326" spans="1:19" x14ac:dyDescent="0.25">
      <c r="A326" s="32"/>
      <c r="B326" s="33"/>
      <c r="C326" s="32"/>
      <c r="D326" s="1">
        <v>191</v>
      </c>
      <c r="E326" s="1" t="s">
        <v>24</v>
      </c>
      <c r="F326" s="2">
        <v>300000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0</v>
      </c>
      <c r="P326" s="1">
        <v>0</v>
      </c>
      <c r="Q326" s="1">
        <v>0</v>
      </c>
      <c r="R326" s="1">
        <v>0</v>
      </c>
      <c r="S326" s="31"/>
    </row>
    <row r="327" spans="1:19" x14ac:dyDescent="0.25">
      <c r="A327" s="32">
        <v>150</v>
      </c>
      <c r="B327" s="33">
        <v>2226729</v>
      </c>
      <c r="C327" s="32" t="s">
        <v>173</v>
      </c>
      <c r="D327" s="1">
        <v>111</v>
      </c>
      <c r="E327" s="1" t="s">
        <v>22</v>
      </c>
      <c r="F327" s="4">
        <v>3156400</v>
      </c>
      <c r="G327" s="4">
        <v>3156400</v>
      </c>
      <c r="H327" s="4">
        <v>3156400</v>
      </c>
      <c r="I327" s="4">
        <v>3156400</v>
      </c>
      <c r="J327" s="15"/>
      <c r="K327" s="15"/>
      <c r="L327" s="15"/>
      <c r="M327" s="15"/>
      <c r="N327" s="15"/>
      <c r="O327" s="15"/>
      <c r="P327" s="15"/>
      <c r="Q327" s="15"/>
      <c r="R327" s="11">
        <f t="shared" ref="R327" si="119">(F327+G327+H327+I327+J327+K327+L327+M327+N327+O327+P327+Q327)/12</f>
        <v>1052133.3333333333</v>
      </c>
      <c r="S327" s="31">
        <f>SUM(R327,I327,H327,G327,F327,F328,G328,H328,I328)</f>
        <v>14877733.333333332</v>
      </c>
    </row>
    <row r="328" spans="1:19" x14ac:dyDescent="0.25">
      <c r="A328" s="32"/>
      <c r="B328" s="33"/>
      <c r="C328" s="32"/>
      <c r="D328" s="1">
        <v>191</v>
      </c>
      <c r="E328" s="1" t="s">
        <v>24</v>
      </c>
      <c r="F328" s="2">
        <v>300000</v>
      </c>
      <c r="G328" s="2">
        <v>300000</v>
      </c>
      <c r="H328" s="2">
        <v>300000</v>
      </c>
      <c r="I328" s="2">
        <v>300000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31"/>
    </row>
    <row r="329" spans="1:19" x14ac:dyDescent="0.25">
      <c r="A329" s="32">
        <v>151</v>
      </c>
      <c r="B329" s="33">
        <v>2080820</v>
      </c>
      <c r="C329" s="32" t="s">
        <v>174</v>
      </c>
      <c r="D329" s="1">
        <v>111</v>
      </c>
      <c r="E329" s="1" t="s">
        <v>22</v>
      </c>
      <c r="F329" s="4">
        <v>3156400</v>
      </c>
      <c r="G329" s="4">
        <v>3156400</v>
      </c>
      <c r="H329" s="4">
        <v>3156400</v>
      </c>
      <c r="I329" s="4">
        <v>3156400</v>
      </c>
      <c r="J329" s="4">
        <v>3156400</v>
      </c>
      <c r="K329" s="4">
        <v>3156400</v>
      </c>
      <c r="L329" s="4">
        <v>3156400</v>
      </c>
      <c r="M329" s="4">
        <v>3156400</v>
      </c>
      <c r="N329" s="15"/>
      <c r="O329" s="15"/>
      <c r="P329" s="15"/>
      <c r="Q329" s="15"/>
      <c r="R329" s="11">
        <f t="shared" ref="R329" si="120">(F329+G329+H329+I329+J329+K329+L329+M329+N329+O329+P329+Q329)/12</f>
        <v>2104266.6666666665</v>
      </c>
      <c r="S329" s="31">
        <f>SUM(R329,M329,L329,K329,J329,I329,H329,G329,F329,F330,G330,H330,I330,J330,K330,L330,M330)</f>
        <v>29715466.666666664</v>
      </c>
    </row>
    <row r="330" spans="1:19" x14ac:dyDescent="0.25">
      <c r="A330" s="32"/>
      <c r="B330" s="33"/>
      <c r="C330" s="32"/>
      <c r="D330" s="1">
        <v>191</v>
      </c>
      <c r="E330" s="1" t="s">
        <v>24</v>
      </c>
      <c r="F330" s="2">
        <v>300000</v>
      </c>
      <c r="G330" s="2">
        <v>300000</v>
      </c>
      <c r="H330" s="2">
        <v>300000</v>
      </c>
      <c r="I330" s="2">
        <v>300000</v>
      </c>
      <c r="J330" s="2">
        <v>300000</v>
      </c>
      <c r="K330" s="2">
        <v>300000</v>
      </c>
      <c r="L330" s="2">
        <v>300000</v>
      </c>
      <c r="M330" s="2">
        <v>260000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31"/>
    </row>
    <row r="331" spans="1:19" x14ac:dyDescent="0.25">
      <c r="A331" s="32">
        <v>152</v>
      </c>
      <c r="B331" s="33">
        <v>2079519</v>
      </c>
      <c r="C331" s="32" t="s">
        <v>175</v>
      </c>
      <c r="D331" s="1">
        <v>111</v>
      </c>
      <c r="E331" s="1" t="s">
        <v>22</v>
      </c>
      <c r="F331" s="4">
        <v>2611500</v>
      </c>
      <c r="G331" s="4">
        <v>2611500</v>
      </c>
      <c r="H331" s="4">
        <v>2611500</v>
      </c>
      <c r="I331" s="4">
        <v>2611500</v>
      </c>
      <c r="J331" s="4">
        <v>2611500</v>
      </c>
      <c r="K331" s="4">
        <v>2611500</v>
      </c>
      <c r="L331" s="4">
        <v>2079519</v>
      </c>
      <c r="M331" s="15"/>
      <c r="N331" s="15"/>
      <c r="O331" s="15"/>
      <c r="P331" s="15"/>
      <c r="Q331" s="15"/>
      <c r="R331" s="11">
        <f t="shared" ref="R331" si="121">(F331+G331+H331+I331+J331+K331+L331+M331+N331+O331+P331+Q331)/12</f>
        <v>1479043.25</v>
      </c>
      <c r="S331" s="31">
        <f>SUM(R331,L331,K331,J331,I331,H331,G331,F331,F332,G332,H332,I332,J332,K332,L332)</f>
        <v>21327562.25</v>
      </c>
    </row>
    <row r="332" spans="1:19" x14ac:dyDescent="0.25">
      <c r="A332" s="32"/>
      <c r="B332" s="33"/>
      <c r="C332" s="32"/>
      <c r="D332" s="1">
        <v>191</v>
      </c>
      <c r="E332" s="1" t="s">
        <v>24</v>
      </c>
      <c r="F332" s="2">
        <v>300000</v>
      </c>
      <c r="G332" s="2">
        <v>300000</v>
      </c>
      <c r="H332" s="2">
        <v>300000</v>
      </c>
      <c r="I332" s="2">
        <v>300000</v>
      </c>
      <c r="J332" s="2">
        <v>300000</v>
      </c>
      <c r="K332" s="2">
        <v>300000</v>
      </c>
      <c r="L332" s="2">
        <v>300000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31"/>
    </row>
    <row r="333" spans="1:19" x14ac:dyDescent="0.25">
      <c r="A333" s="32">
        <v>153</v>
      </c>
      <c r="B333" s="33">
        <v>727165</v>
      </c>
      <c r="C333" s="32" t="s">
        <v>176</v>
      </c>
      <c r="D333" s="1">
        <v>111</v>
      </c>
      <c r="E333" s="1" t="s">
        <v>22</v>
      </c>
      <c r="F333" s="4">
        <v>3156400</v>
      </c>
      <c r="G333" s="4">
        <v>3156400</v>
      </c>
      <c r="H333" s="4">
        <v>3156400</v>
      </c>
      <c r="I333" s="4">
        <v>3156400</v>
      </c>
      <c r="J333" s="15"/>
      <c r="K333" s="15"/>
      <c r="L333" s="15"/>
      <c r="M333" s="15"/>
      <c r="N333" s="15"/>
      <c r="O333" s="15"/>
      <c r="P333" s="15"/>
      <c r="Q333" s="15"/>
      <c r="R333" s="11">
        <f t="shared" ref="R333" si="122">(F333+G333+H333+I333+J333+K333+L333+M333+N333+O333+P333+Q333)/12</f>
        <v>1052133.3333333333</v>
      </c>
      <c r="S333" s="31">
        <f>SUM(R333,I333,H333,G333,F333,F334,G334,H334,I334)</f>
        <v>14877733.333333332</v>
      </c>
    </row>
    <row r="334" spans="1:19" x14ac:dyDescent="0.25">
      <c r="A334" s="32"/>
      <c r="B334" s="33"/>
      <c r="C334" s="32"/>
      <c r="D334" s="1">
        <v>191</v>
      </c>
      <c r="E334" s="1" t="s">
        <v>24</v>
      </c>
      <c r="F334" s="2">
        <v>300000</v>
      </c>
      <c r="G334" s="2">
        <v>300000</v>
      </c>
      <c r="H334" s="2">
        <v>300000</v>
      </c>
      <c r="I334" s="2">
        <v>300000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31"/>
    </row>
    <row r="335" spans="1:19" x14ac:dyDescent="0.25">
      <c r="A335" s="32">
        <v>154</v>
      </c>
      <c r="B335" s="33">
        <v>5258536</v>
      </c>
      <c r="C335" s="32" t="s">
        <v>177</v>
      </c>
      <c r="D335" s="1">
        <v>111</v>
      </c>
      <c r="E335" s="1" t="s">
        <v>22</v>
      </c>
      <c r="F335" s="4">
        <v>2500000</v>
      </c>
      <c r="G335" s="4">
        <v>2000000</v>
      </c>
      <c r="H335" s="4">
        <v>2000000</v>
      </c>
      <c r="I335" s="4">
        <v>2000000</v>
      </c>
      <c r="J335" s="4">
        <v>1700000</v>
      </c>
      <c r="K335" s="4">
        <v>1700000</v>
      </c>
      <c r="L335" s="4">
        <v>1500000</v>
      </c>
      <c r="M335" s="4">
        <v>1500000</v>
      </c>
      <c r="N335" s="15"/>
      <c r="O335" s="15"/>
      <c r="P335" s="15"/>
      <c r="Q335" s="15"/>
      <c r="R335" s="11">
        <f t="shared" ref="R335" si="123">(F335+G335+H335+I335+J335+K335+L335+M335+N335+O335+P335+Q335)/12</f>
        <v>1241666.6666666667</v>
      </c>
      <c r="S335" s="31">
        <f>SUM(R335,M335,L335,K335,J335,I335,H335,G335,F335,F336)</f>
        <v>16441666.666666668</v>
      </c>
    </row>
    <row r="336" spans="1:19" x14ac:dyDescent="0.25">
      <c r="A336" s="32"/>
      <c r="B336" s="33"/>
      <c r="C336" s="32"/>
      <c r="D336" s="1">
        <v>191</v>
      </c>
      <c r="E336" s="1" t="s">
        <v>24</v>
      </c>
      <c r="F336" s="2">
        <v>300000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31"/>
    </row>
    <row r="337" spans="1:19" x14ac:dyDescent="0.25">
      <c r="A337" s="32">
        <v>155</v>
      </c>
      <c r="B337" s="33">
        <v>4534308</v>
      </c>
      <c r="C337" s="32" t="s">
        <v>178</v>
      </c>
      <c r="D337" s="1">
        <v>111</v>
      </c>
      <c r="E337" s="1" t="s">
        <v>22</v>
      </c>
      <c r="F337" s="4">
        <v>3156400</v>
      </c>
      <c r="G337" s="4">
        <v>3156400</v>
      </c>
      <c r="H337" s="4">
        <v>3156400</v>
      </c>
      <c r="I337" s="4">
        <v>3156400</v>
      </c>
      <c r="J337" s="4">
        <v>3156400</v>
      </c>
      <c r="K337" s="4">
        <v>3156400</v>
      </c>
      <c r="L337" s="15"/>
      <c r="M337" s="15"/>
      <c r="N337" s="15"/>
      <c r="O337" s="15"/>
      <c r="P337" s="15"/>
      <c r="Q337" s="15"/>
      <c r="R337" s="11">
        <f t="shared" ref="R337" si="124">(F337+G337+H337+I337+J337+K337+L337+M337+N337+O337+P337+Q337)/12</f>
        <v>1578200</v>
      </c>
      <c r="S337" s="31">
        <f>SUM(R337,K337,J337,I337,H337,G337,F337,F338,G338,H338,I338,J338,K338)</f>
        <v>22316600</v>
      </c>
    </row>
    <row r="338" spans="1:19" x14ac:dyDescent="0.25">
      <c r="A338" s="32"/>
      <c r="B338" s="33"/>
      <c r="C338" s="32"/>
      <c r="D338" s="1">
        <v>191</v>
      </c>
      <c r="E338" s="1" t="s">
        <v>24</v>
      </c>
      <c r="F338" s="2">
        <v>300000</v>
      </c>
      <c r="G338" s="2">
        <v>300000</v>
      </c>
      <c r="H338" s="2">
        <v>300000</v>
      </c>
      <c r="I338" s="2">
        <v>300000</v>
      </c>
      <c r="J338" s="2">
        <v>300000</v>
      </c>
      <c r="K338" s="2">
        <v>300000</v>
      </c>
      <c r="L338" s="1">
        <v>0</v>
      </c>
      <c r="M338" s="1">
        <v>0</v>
      </c>
      <c r="N338" s="1">
        <v>0</v>
      </c>
      <c r="O338" s="1">
        <v>0</v>
      </c>
      <c r="P338" s="1">
        <v>0</v>
      </c>
      <c r="Q338" s="1">
        <v>0</v>
      </c>
      <c r="R338" s="1">
        <v>0</v>
      </c>
      <c r="S338" s="31"/>
    </row>
    <row r="339" spans="1:19" x14ac:dyDescent="0.25">
      <c r="A339" s="32">
        <v>156</v>
      </c>
      <c r="B339" s="33">
        <v>1462287</v>
      </c>
      <c r="C339" s="32" t="s">
        <v>179</v>
      </c>
      <c r="D339" s="1">
        <v>111</v>
      </c>
      <c r="E339" s="1" t="s">
        <v>22</v>
      </c>
      <c r="F339" s="4">
        <v>3841200</v>
      </c>
      <c r="G339" s="4">
        <v>3841200</v>
      </c>
      <c r="H339" s="4">
        <v>3841200</v>
      </c>
      <c r="I339" s="4">
        <v>3841200</v>
      </c>
      <c r="J339" s="4">
        <v>3841200</v>
      </c>
      <c r="K339" s="4">
        <v>3841200</v>
      </c>
      <c r="L339" s="4">
        <v>3841200</v>
      </c>
      <c r="M339" s="4">
        <v>3841200</v>
      </c>
      <c r="N339" s="15"/>
      <c r="O339" s="15"/>
      <c r="P339" s="15"/>
      <c r="Q339" s="15"/>
      <c r="R339" s="11">
        <f t="shared" ref="R339" si="125">(F339+G339+H339+I339+J339+K339+L339+M339+N339+O339+P339+Q339)/12</f>
        <v>2560800</v>
      </c>
      <c r="S339" s="31">
        <f>SUM(R339,M339,L339,K339,J339,I339,H339,G339,F339,F340,G340,H340,I340,J340,K340,L340,M340)</f>
        <v>35650400</v>
      </c>
    </row>
    <row r="340" spans="1:19" x14ac:dyDescent="0.25">
      <c r="A340" s="32"/>
      <c r="B340" s="33"/>
      <c r="C340" s="32"/>
      <c r="D340" s="1">
        <v>191</v>
      </c>
      <c r="E340" s="1" t="s">
        <v>24</v>
      </c>
      <c r="F340" s="2">
        <v>300000</v>
      </c>
      <c r="G340" s="2">
        <v>300000</v>
      </c>
      <c r="H340" s="2">
        <v>300000</v>
      </c>
      <c r="I340" s="2">
        <v>300000</v>
      </c>
      <c r="J340" s="2">
        <v>300000</v>
      </c>
      <c r="K340" s="2">
        <v>300000</v>
      </c>
      <c r="L340" s="2">
        <v>300000</v>
      </c>
      <c r="M340" s="2">
        <v>260000</v>
      </c>
      <c r="N340" s="1">
        <v>0</v>
      </c>
      <c r="O340" s="1">
        <v>0</v>
      </c>
      <c r="P340" s="1">
        <v>0</v>
      </c>
      <c r="Q340" s="1">
        <v>0</v>
      </c>
      <c r="R340" s="1">
        <v>0</v>
      </c>
      <c r="S340" s="31"/>
    </row>
    <row r="341" spans="1:19" x14ac:dyDescent="0.25">
      <c r="A341" s="32">
        <v>157</v>
      </c>
      <c r="B341" s="33">
        <v>3726730</v>
      </c>
      <c r="C341" s="32" t="s">
        <v>180</v>
      </c>
      <c r="D341" s="1">
        <v>111</v>
      </c>
      <c r="E341" s="1" t="s">
        <v>22</v>
      </c>
      <c r="F341" s="4">
        <v>2226800</v>
      </c>
      <c r="G341" s="4">
        <v>2226800</v>
      </c>
      <c r="H341" s="4">
        <v>2226800</v>
      </c>
      <c r="I341" s="4">
        <v>2226800</v>
      </c>
      <c r="J341" s="4">
        <v>2226800</v>
      </c>
      <c r="K341" s="4">
        <v>2226800</v>
      </c>
      <c r="L341" s="4">
        <v>2226800</v>
      </c>
      <c r="M341" s="4">
        <v>2226800</v>
      </c>
      <c r="N341" s="15"/>
      <c r="O341" s="15"/>
      <c r="P341" s="15"/>
      <c r="Q341" s="15"/>
      <c r="R341" s="11">
        <f t="shared" ref="R341" si="126">(F341+G341+H341+I341+J341+K341+L341+M341+N341+O341+P341+Q341)/12</f>
        <v>1484533.3333333333</v>
      </c>
      <c r="S341" s="31">
        <f>SUM(R341,M341,L341,K341,J341,I341,H341,G341,F341,F342,G342,H342,I342,J342,K342,L342,M342)</f>
        <v>21658933.333333332</v>
      </c>
    </row>
    <row r="342" spans="1:19" x14ac:dyDescent="0.25">
      <c r="A342" s="32"/>
      <c r="B342" s="33"/>
      <c r="C342" s="32"/>
      <c r="D342" s="1">
        <v>191</v>
      </c>
      <c r="E342" s="1" t="s">
        <v>24</v>
      </c>
      <c r="F342" s="2">
        <v>300000</v>
      </c>
      <c r="G342" s="2">
        <v>300000</v>
      </c>
      <c r="H342" s="2">
        <v>300000</v>
      </c>
      <c r="I342" s="2">
        <v>300000</v>
      </c>
      <c r="J342" s="2">
        <v>300000</v>
      </c>
      <c r="K342" s="2">
        <v>300000</v>
      </c>
      <c r="L342" s="2">
        <v>300000</v>
      </c>
      <c r="M342" s="2">
        <v>260000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31"/>
    </row>
    <row r="343" spans="1:19" x14ac:dyDescent="0.25">
      <c r="A343" s="32">
        <v>158</v>
      </c>
      <c r="B343" s="33">
        <v>3844335</v>
      </c>
      <c r="C343" s="32" t="s">
        <v>181</v>
      </c>
      <c r="D343" s="1">
        <v>111</v>
      </c>
      <c r="E343" s="1" t="s">
        <v>22</v>
      </c>
      <c r="F343" s="4">
        <v>2921600</v>
      </c>
      <c r="G343" s="4">
        <v>2921600</v>
      </c>
      <c r="H343" s="4">
        <v>2921600</v>
      </c>
      <c r="I343" s="4">
        <v>2921600</v>
      </c>
      <c r="J343" s="4">
        <v>2921600</v>
      </c>
      <c r="K343" s="4">
        <v>2921600</v>
      </c>
      <c r="L343" s="4">
        <v>2921600</v>
      </c>
      <c r="M343" s="4">
        <v>2921600</v>
      </c>
      <c r="N343" s="15"/>
      <c r="O343" s="15"/>
      <c r="P343" s="15"/>
      <c r="Q343" s="15"/>
      <c r="R343" s="11">
        <f t="shared" ref="R343" si="127">(F343+G343+H343+I343+J343+K343+L343+M343+N343+O343+P343+Q343)/12</f>
        <v>1947733.3333333333</v>
      </c>
      <c r="S343" s="31">
        <f>SUM(R343,M343,L343,K343,J343,I343,H343,G343,F343,F344,G344,H344,I344,J344,K344,L344,M344)</f>
        <v>27680533.333333332</v>
      </c>
    </row>
    <row r="344" spans="1:19" x14ac:dyDescent="0.25">
      <c r="A344" s="32"/>
      <c r="B344" s="33"/>
      <c r="C344" s="32"/>
      <c r="D344" s="1">
        <v>191</v>
      </c>
      <c r="E344" s="1" t="s">
        <v>24</v>
      </c>
      <c r="F344" s="2">
        <v>300000</v>
      </c>
      <c r="G344" s="2">
        <v>300000</v>
      </c>
      <c r="H344" s="2">
        <v>300000</v>
      </c>
      <c r="I344" s="2">
        <v>300000</v>
      </c>
      <c r="J344" s="2">
        <v>300000</v>
      </c>
      <c r="K344" s="2">
        <v>300000</v>
      </c>
      <c r="L344" s="2">
        <v>300000</v>
      </c>
      <c r="M344" s="2">
        <v>260000</v>
      </c>
      <c r="N344" s="1">
        <v>0</v>
      </c>
      <c r="O344" s="1">
        <v>0</v>
      </c>
      <c r="P344" s="1">
        <v>0</v>
      </c>
      <c r="Q344" s="1">
        <v>0</v>
      </c>
      <c r="R344" s="1">
        <v>0</v>
      </c>
      <c r="S344" s="31"/>
    </row>
    <row r="345" spans="1:19" x14ac:dyDescent="0.25">
      <c r="A345" s="32">
        <v>159</v>
      </c>
      <c r="B345" s="33">
        <v>4235501</v>
      </c>
      <c r="C345" s="32" t="s">
        <v>182</v>
      </c>
      <c r="D345" s="1">
        <v>111</v>
      </c>
      <c r="E345" s="1" t="s">
        <v>22</v>
      </c>
      <c r="F345" s="4">
        <v>2080500</v>
      </c>
      <c r="G345" s="4">
        <v>2080500</v>
      </c>
      <c r="H345" s="4">
        <v>2080500</v>
      </c>
      <c r="I345" s="4">
        <v>2080500</v>
      </c>
      <c r="J345" s="4">
        <v>2080500</v>
      </c>
      <c r="K345" s="4">
        <v>2080500</v>
      </c>
      <c r="L345" s="4">
        <v>2080500</v>
      </c>
      <c r="M345" s="4">
        <v>2080500</v>
      </c>
      <c r="N345" s="15"/>
      <c r="O345" s="15"/>
      <c r="P345" s="15"/>
      <c r="Q345" s="15"/>
      <c r="R345" s="11">
        <f t="shared" ref="R345" si="128">(F345+G345+H345+I345+J345+K345+L345+M345+N345+O345+P345+Q345)/12</f>
        <v>1387000</v>
      </c>
      <c r="S345" s="31">
        <f>SUM(R345,M345,L345,K345,J345,I345,H345,G345,F345,F346,G346,H346,I346,J346,K346,L346,M346)</f>
        <v>20391000</v>
      </c>
    </row>
    <row r="346" spans="1:19" x14ac:dyDescent="0.25">
      <c r="A346" s="32"/>
      <c r="B346" s="33"/>
      <c r="C346" s="32"/>
      <c r="D346" s="1">
        <v>191</v>
      </c>
      <c r="E346" s="1" t="s">
        <v>24</v>
      </c>
      <c r="F346" s="2">
        <v>300000</v>
      </c>
      <c r="G346" s="2">
        <v>300000</v>
      </c>
      <c r="H346" s="2">
        <v>300000</v>
      </c>
      <c r="I346" s="2">
        <v>300000</v>
      </c>
      <c r="J346" s="2">
        <v>300000</v>
      </c>
      <c r="K346" s="2">
        <v>300000</v>
      </c>
      <c r="L346" s="2">
        <v>300000</v>
      </c>
      <c r="M346" s="2">
        <v>260000</v>
      </c>
      <c r="N346" s="1">
        <v>0</v>
      </c>
      <c r="O346" s="1">
        <v>0</v>
      </c>
      <c r="P346" s="1">
        <v>0</v>
      </c>
      <c r="Q346" s="1">
        <v>0</v>
      </c>
      <c r="R346" s="1">
        <v>0</v>
      </c>
      <c r="S346" s="31"/>
    </row>
    <row r="347" spans="1:19" x14ac:dyDescent="0.25">
      <c r="A347" s="32">
        <v>160</v>
      </c>
      <c r="B347" s="33">
        <v>3632585</v>
      </c>
      <c r="C347" s="32" t="s">
        <v>183</v>
      </c>
      <c r="D347" s="1">
        <v>111</v>
      </c>
      <c r="E347" s="1" t="s">
        <v>22</v>
      </c>
      <c r="F347" s="4">
        <v>2735700</v>
      </c>
      <c r="G347" s="4">
        <v>2735700</v>
      </c>
      <c r="H347" s="4">
        <v>2735700</v>
      </c>
      <c r="I347" s="4">
        <v>2735700</v>
      </c>
      <c r="J347" s="15"/>
      <c r="K347" s="15"/>
      <c r="L347" s="15"/>
      <c r="M347" s="15"/>
      <c r="N347" s="15"/>
      <c r="O347" s="15"/>
      <c r="P347" s="15"/>
      <c r="Q347" s="15"/>
      <c r="R347" s="11">
        <f t="shared" ref="R347" si="129">(F347+G347+H347+I347+J347+K347+L347+M347+N347+O347+P347+Q347)/12</f>
        <v>911900</v>
      </c>
      <c r="S347" s="31">
        <f>SUM(R347,I347,H347,G347,F347,F348,G348,H348,I348)</f>
        <v>13054700</v>
      </c>
    </row>
    <row r="348" spans="1:19" x14ac:dyDescent="0.25">
      <c r="A348" s="32"/>
      <c r="B348" s="33"/>
      <c r="C348" s="32"/>
      <c r="D348" s="1">
        <v>191</v>
      </c>
      <c r="E348" s="1" t="s">
        <v>24</v>
      </c>
      <c r="F348" s="2">
        <v>300000</v>
      </c>
      <c r="G348" s="2">
        <v>300000</v>
      </c>
      <c r="H348" s="2">
        <v>300000</v>
      </c>
      <c r="I348" s="2">
        <v>300000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31"/>
    </row>
    <row r="349" spans="1:19" x14ac:dyDescent="0.25">
      <c r="A349" s="32">
        <v>161</v>
      </c>
      <c r="B349" s="33">
        <v>5545125</v>
      </c>
      <c r="C349" s="32" t="s">
        <v>184</v>
      </c>
      <c r="D349" s="1">
        <v>111</v>
      </c>
      <c r="E349" s="1" t="s">
        <v>22</v>
      </c>
      <c r="F349" s="22">
        <v>2112700</v>
      </c>
      <c r="G349" s="22">
        <v>2112700</v>
      </c>
      <c r="H349" s="22">
        <v>2112700</v>
      </c>
      <c r="I349" s="22">
        <v>2112700</v>
      </c>
      <c r="J349" s="22">
        <v>2112700</v>
      </c>
      <c r="K349" s="22">
        <v>2112700</v>
      </c>
      <c r="L349" s="22">
        <v>2112700</v>
      </c>
      <c r="M349" s="22">
        <v>2112700</v>
      </c>
      <c r="N349" s="15"/>
      <c r="O349" s="15"/>
      <c r="P349" s="15"/>
      <c r="Q349" s="15"/>
      <c r="R349" s="11">
        <f t="shared" ref="R349" si="130">(F349+G349+H349+I349+J349+K349+L349+M349+N349+O349+P349+Q349)/12</f>
        <v>1408466.6666666667</v>
      </c>
      <c r="S349" s="31">
        <f>SUM(R349,M349,L349,K349,J349,I349,H349,G349,F349,F350,G350,H350,I350,J350,K350,L350,M350)</f>
        <v>20670066.666666668</v>
      </c>
    </row>
    <row r="350" spans="1:19" x14ac:dyDescent="0.25">
      <c r="A350" s="32"/>
      <c r="B350" s="33"/>
      <c r="C350" s="32"/>
      <c r="D350" s="1">
        <v>191</v>
      </c>
      <c r="E350" s="1" t="s">
        <v>24</v>
      </c>
      <c r="F350" s="2">
        <v>300000</v>
      </c>
      <c r="G350" s="2">
        <v>300000</v>
      </c>
      <c r="H350" s="2">
        <v>300000</v>
      </c>
      <c r="I350" s="2">
        <v>300000</v>
      </c>
      <c r="J350" s="2">
        <v>300000</v>
      </c>
      <c r="K350" s="2">
        <v>300000</v>
      </c>
      <c r="L350" s="2">
        <v>300000</v>
      </c>
      <c r="M350" s="2">
        <v>260000</v>
      </c>
      <c r="N350" s="1">
        <v>0</v>
      </c>
      <c r="O350" s="1">
        <v>0</v>
      </c>
      <c r="P350" s="1">
        <v>0</v>
      </c>
      <c r="Q350" s="1">
        <v>0</v>
      </c>
      <c r="R350" s="1">
        <v>0</v>
      </c>
      <c r="S350" s="31"/>
    </row>
    <row r="351" spans="1:19" x14ac:dyDescent="0.25">
      <c r="A351" s="12"/>
      <c r="B351" s="12"/>
      <c r="C351" s="12"/>
      <c r="D351" s="12"/>
      <c r="E351" s="1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46.5" x14ac:dyDescent="0.7">
      <c r="C352" s="41" t="s">
        <v>0</v>
      </c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</row>
    <row r="353" spans="1:19" x14ac:dyDescent="0.25">
      <c r="A353" s="40" t="s">
        <v>20</v>
      </c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</row>
    <row r="354" spans="1:19" x14ac:dyDescent="0.25">
      <c r="A354" s="1" t="s">
        <v>1</v>
      </c>
      <c r="B354" s="1" t="s">
        <v>2</v>
      </c>
      <c r="C354" s="1" t="s">
        <v>3</v>
      </c>
      <c r="D354" s="1" t="s">
        <v>4</v>
      </c>
      <c r="E354" s="1" t="s">
        <v>5</v>
      </c>
      <c r="F354" s="1" t="s">
        <v>6</v>
      </c>
      <c r="G354" s="1" t="s">
        <v>7</v>
      </c>
      <c r="H354" s="1" t="s">
        <v>8</v>
      </c>
      <c r="I354" s="1" t="s">
        <v>9</v>
      </c>
      <c r="J354" s="1" t="s">
        <v>10</v>
      </c>
      <c r="K354" s="1" t="s">
        <v>11</v>
      </c>
      <c r="L354" s="1" t="s">
        <v>12</v>
      </c>
      <c r="M354" s="1" t="s">
        <v>13</v>
      </c>
      <c r="N354" s="1" t="s">
        <v>14</v>
      </c>
      <c r="O354" s="1" t="s">
        <v>15</v>
      </c>
      <c r="P354" s="1" t="s">
        <v>16</v>
      </c>
      <c r="Q354" s="1" t="s">
        <v>17</v>
      </c>
      <c r="R354" s="1" t="s">
        <v>18</v>
      </c>
      <c r="S354" s="1" t="s">
        <v>19</v>
      </c>
    </row>
    <row r="355" spans="1:19" x14ac:dyDescent="0.25">
      <c r="A355" s="18">
        <v>162</v>
      </c>
      <c r="B355" s="23">
        <v>3973020</v>
      </c>
      <c r="C355" s="18" t="s">
        <v>185</v>
      </c>
      <c r="D355" s="1">
        <v>144</v>
      </c>
      <c r="E355" s="1" t="s">
        <v>22</v>
      </c>
      <c r="F355" s="6">
        <v>1800000</v>
      </c>
      <c r="G355" s="6">
        <v>1800000</v>
      </c>
      <c r="H355" s="6">
        <v>1800000</v>
      </c>
      <c r="I355" s="6">
        <v>1800000</v>
      </c>
      <c r="J355" s="6">
        <v>1500000</v>
      </c>
      <c r="K355" s="6">
        <v>1500000</v>
      </c>
      <c r="L355" s="6">
        <v>1500000</v>
      </c>
      <c r="M355" s="6">
        <v>1500000</v>
      </c>
      <c r="N355" s="15"/>
      <c r="O355" s="15"/>
      <c r="P355" s="15"/>
      <c r="Q355" s="15"/>
      <c r="R355" s="11">
        <f>(F355+G355+H355+I355+J355+K355+L355+M355+N355+O355+Q356+Q355)/12</f>
        <v>1100000</v>
      </c>
      <c r="S355" s="21">
        <f>SUM(R355,M355,L355,K355,J355,I355,H355,G355,F355)</f>
        <v>14300000</v>
      </c>
    </row>
    <row r="356" spans="1:19" x14ac:dyDescent="0.25">
      <c r="A356" s="18">
        <v>163</v>
      </c>
      <c r="B356" s="24">
        <v>4870543</v>
      </c>
      <c r="C356" s="18" t="s">
        <v>186</v>
      </c>
      <c r="D356" s="1">
        <v>144</v>
      </c>
      <c r="E356" s="1" t="s">
        <v>22</v>
      </c>
      <c r="F356" s="6">
        <v>1800000</v>
      </c>
      <c r="G356" s="6">
        <v>1800000</v>
      </c>
      <c r="H356" s="6">
        <v>1800000</v>
      </c>
      <c r="I356" s="6">
        <v>1800000</v>
      </c>
      <c r="J356" s="6">
        <v>1500000</v>
      </c>
      <c r="K356" s="6">
        <v>1500000</v>
      </c>
      <c r="L356" s="6">
        <v>1500000</v>
      </c>
      <c r="M356" s="6">
        <v>1500000</v>
      </c>
      <c r="N356" s="15"/>
      <c r="O356" s="15"/>
      <c r="P356" s="15"/>
      <c r="Q356" s="15"/>
      <c r="R356" s="11">
        <f t="shared" ref="R356:R363" si="131">(F356+G356+H356+I356+J356+K356+L356+M356+N356+O356+Q357+Q356)/12</f>
        <v>1100000</v>
      </c>
      <c r="S356" s="2">
        <f>SUM(R356,M356,L356,K356,J356,I356,H356,G356,F356)</f>
        <v>14300000</v>
      </c>
    </row>
    <row r="357" spans="1:19" x14ac:dyDescent="0.25">
      <c r="A357" s="18">
        <v>164</v>
      </c>
      <c r="B357" s="25">
        <v>3478423</v>
      </c>
      <c r="C357" s="18" t="s">
        <v>187</v>
      </c>
      <c r="D357" s="1">
        <v>144</v>
      </c>
      <c r="E357" s="1" t="s">
        <v>22</v>
      </c>
      <c r="F357" s="6">
        <v>2000000</v>
      </c>
      <c r="G357" s="6">
        <v>2000000</v>
      </c>
      <c r="H357" s="6">
        <v>2000000</v>
      </c>
      <c r="I357" s="6">
        <v>2000000</v>
      </c>
      <c r="J357" s="6">
        <v>1400000</v>
      </c>
      <c r="K357" s="6">
        <v>1800000</v>
      </c>
      <c r="L357" s="6">
        <v>1600000</v>
      </c>
      <c r="M357" s="15"/>
      <c r="N357" s="15"/>
      <c r="O357" s="15"/>
      <c r="P357" s="15"/>
      <c r="Q357" s="15"/>
      <c r="R357" s="11">
        <f t="shared" si="131"/>
        <v>1066666.6666666667</v>
      </c>
      <c r="S357" s="21">
        <f>SUM(R357,L357,K357,J357,I357,H357,G357,F357)</f>
        <v>13866666.666666668</v>
      </c>
    </row>
    <row r="358" spans="1:19" x14ac:dyDescent="0.25">
      <c r="A358" s="18">
        <v>165</v>
      </c>
      <c r="B358" s="25">
        <v>4470994</v>
      </c>
      <c r="C358" s="18" t="s">
        <v>188</v>
      </c>
      <c r="D358" s="1">
        <v>144</v>
      </c>
      <c r="E358" s="1" t="s">
        <v>22</v>
      </c>
      <c r="F358" s="6">
        <v>2000000</v>
      </c>
      <c r="G358" s="6">
        <v>2000000</v>
      </c>
      <c r="H358" s="15"/>
      <c r="I358" s="6">
        <v>2000000</v>
      </c>
      <c r="J358" s="6">
        <v>2000000</v>
      </c>
      <c r="K358" s="6">
        <v>2000000</v>
      </c>
      <c r="L358" s="15"/>
      <c r="M358" s="15"/>
      <c r="N358" s="15"/>
      <c r="O358" s="15"/>
      <c r="P358" s="15"/>
      <c r="Q358" s="15"/>
      <c r="R358" s="11">
        <f t="shared" si="131"/>
        <v>833333.33333333337</v>
      </c>
      <c r="S358" s="2">
        <f t="shared" ref="S358:S365" si="132">SUM(F358:R358)</f>
        <v>10833333.333333334</v>
      </c>
    </row>
    <row r="359" spans="1:19" x14ac:dyDescent="0.25">
      <c r="A359" s="18">
        <v>166</v>
      </c>
      <c r="B359" s="25">
        <v>4938402</v>
      </c>
      <c r="C359" s="18" t="s">
        <v>189</v>
      </c>
      <c r="D359" s="1">
        <v>144</v>
      </c>
      <c r="E359" s="1" t="s">
        <v>22</v>
      </c>
      <c r="F359" s="6">
        <v>1800000</v>
      </c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1">
        <f t="shared" si="131"/>
        <v>150000</v>
      </c>
      <c r="S359" s="2">
        <f t="shared" si="132"/>
        <v>1950000</v>
      </c>
    </row>
    <row r="360" spans="1:19" x14ac:dyDescent="0.25">
      <c r="A360" s="18">
        <v>167</v>
      </c>
      <c r="B360" s="25">
        <v>3676114</v>
      </c>
      <c r="C360" s="18" t="s">
        <v>190</v>
      </c>
      <c r="D360" s="1">
        <v>144</v>
      </c>
      <c r="E360" s="1" t="s">
        <v>22</v>
      </c>
      <c r="F360" s="6">
        <v>1500000</v>
      </c>
      <c r="G360" s="15"/>
      <c r="H360" s="15"/>
      <c r="I360" s="15"/>
      <c r="J360" s="15"/>
      <c r="K360" s="6">
        <v>1500000</v>
      </c>
      <c r="L360" s="6">
        <v>1500000</v>
      </c>
      <c r="M360" s="15"/>
      <c r="N360" s="15"/>
      <c r="O360" s="15"/>
      <c r="P360" s="15"/>
      <c r="Q360" s="15"/>
      <c r="R360" s="11">
        <f t="shared" si="131"/>
        <v>375000</v>
      </c>
      <c r="S360" s="2">
        <f t="shared" si="132"/>
        <v>4875000</v>
      </c>
    </row>
    <row r="361" spans="1:19" x14ac:dyDescent="0.25">
      <c r="A361" s="18">
        <v>168</v>
      </c>
      <c r="B361" s="25">
        <v>4192700</v>
      </c>
      <c r="C361" s="18" t="s">
        <v>191</v>
      </c>
      <c r="D361" s="1">
        <v>144</v>
      </c>
      <c r="E361" s="1" t="s">
        <v>22</v>
      </c>
      <c r="F361" s="6">
        <v>1200000</v>
      </c>
      <c r="G361" s="6">
        <v>1500000</v>
      </c>
      <c r="H361" s="6">
        <v>1500000</v>
      </c>
      <c r="I361" s="6">
        <v>1500000</v>
      </c>
      <c r="J361" s="6">
        <v>1500000</v>
      </c>
      <c r="K361" s="15"/>
      <c r="L361" s="15"/>
      <c r="M361" s="6">
        <v>1500000</v>
      </c>
      <c r="N361" s="15"/>
      <c r="O361" s="15"/>
      <c r="P361" s="15"/>
      <c r="Q361" s="15"/>
      <c r="R361" s="11">
        <f t="shared" si="131"/>
        <v>725000</v>
      </c>
      <c r="S361" s="2">
        <f t="shared" si="132"/>
        <v>9425000</v>
      </c>
    </row>
    <row r="362" spans="1:19" x14ac:dyDescent="0.25">
      <c r="A362" s="18">
        <v>169</v>
      </c>
      <c r="B362" s="25">
        <v>3709301</v>
      </c>
      <c r="C362" s="18" t="s">
        <v>192</v>
      </c>
      <c r="D362" s="1">
        <v>144</v>
      </c>
      <c r="E362" s="1" t="s">
        <v>22</v>
      </c>
      <c r="F362" s="6">
        <v>1200000</v>
      </c>
      <c r="G362" s="6">
        <v>1000000</v>
      </c>
      <c r="H362" s="6">
        <v>1000000</v>
      </c>
      <c r="I362" s="15"/>
      <c r="J362" s="15"/>
      <c r="K362" s="15"/>
      <c r="L362" s="15"/>
      <c r="M362" s="15"/>
      <c r="N362" s="15"/>
      <c r="O362" s="15"/>
      <c r="P362" s="15"/>
      <c r="Q362" s="15"/>
      <c r="R362" s="11">
        <f t="shared" si="131"/>
        <v>266666.66666666669</v>
      </c>
      <c r="S362" s="2">
        <f t="shared" si="132"/>
        <v>3466666.6666666665</v>
      </c>
    </row>
    <row r="363" spans="1:19" x14ac:dyDescent="0.25">
      <c r="A363" s="18">
        <v>170</v>
      </c>
      <c r="B363" s="25">
        <v>2586128</v>
      </c>
      <c r="C363" s="18" t="s">
        <v>193</v>
      </c>
      <c r="D363" s="1">
        <v>144</v>
      </c>
      <c r="E363" s="1" t="s">
        <v>22</v>
      </c>
      <c r="F363" s="3">
        <v>1000000</v>
      </c>
      <c r="G363" s="3">
        <v>1000000</v>
      </c>
      <c r="H363" s="3">
        <v>1000000</v>
      </c>
      <c r="I363" s="3">
        <v>1000000</v>
      </c>
      <c r="J363" s="3">
        <v>1000000</v>
      </c>
      <c r="K363" s="3">
        <v>1000000</v>
      </c>
      <c r="L363" s="3">
        <v>1000000</v>
      </c>
      <c r="M363" s="3">
        <v>1000000</v>
      </c>
      <c r="N363" s="15"/>
      <c r="O363" s="15"/>
      <c r="P363" s="15"/>
      <c r="Q363" s="15"/>
      <c r="R363" s="11">
        <f t="shared" si="131"/>
        <v>666666.66666666663</v>
      </c>
      <c r="S363" s="2">
        <f t="shared" si="132"/>
        <v>8666666.666666666</v>
      </c>
    </row>
    <row r="364" spans="1:19" x14ac:dyDescent="0.25">
      <c r="A364" s="18">
        <v>171</v>
      </c>
      <c r="B364" s="5">
        <v>1395338</v>
      </c>
      <c r="C364" s="18" t="s">
        <v>194</v>
      </c>
      <c r="D364" s="1">
        <v>145</v>
      </c>
      <c r="E364" s="1" t="s">
        <v>195</v>
      </c>
      <c r="F364" s="3">
        <v>5000000</v>
      </c>
      <c r="G364" s="3">
        <v>2000000</v>
      </c>
      <c r="H364" s="3">
        <v>2000000</v>
      </c>
      <c r="I364" s="3">
        <v>2000000</v>
      </c>
      <c r="J364" s="3">
        <v>2000000</v>
      </c>
      <c r="K364" s="3">
        <v>2000000</v>
      </c>
      <c r="L364" s="3">
        <v>1000000</v>
      </c>
      <c r="M364" s="3">
        <v>1000000</v>
      </c>
      <c r="N364" s="17"/>
      <c r="O364" s="17"/>
      <c r="P364" s="17"/>
      <c r="Q364" s="17"/>
      <c r="R364" s="11">
        <f>(F364+G364+H364+I364+J364+K364+L364+M364+N364+O364+P364+Q364)/12</f>
        <v>1416666.6666666667</v>
      </c>
      <c r="S364" s="2">
        <f t="shared" si="132"/>
        <v>18416666.666666668</v>
      </c>
    </row>
    <row r="365" spans="1:19" x14ac:dyDescent="0.25">
      <c r="A365" s="18">
        <v>172</v>
      </c>
      <c r="B365" s="5">
        <v>1255967</v>
      </c>
      <c r="C365" s="18" t="s">
        <v>196</v>
      </c>
      <c r="D365" s="1">
        <v>145</v>
      </c>
      <c r="E365" s="1" t="s">
        <v>195</v>
      </c>
      <c r="F365" s="3">
        <v>2000000</v>
      </c>
      <c r="G365" s="3">
        <v>2000000</v>
      </c>
      <c r="H365" s="3">
        <v>2000000</v>
      </c>
      <c r="I365" s="3">
        <v>2000000</v>
      </c>
      <c r="J365" s="3">
        <v>2000000</v>
      </c>
      <c r="K365" s="3">
        <v>2000000</v>
      </c>
      <c r="L365" s="3">
        <v>2000000</v>
      </c>
      <c r="M365" s="3">
        <v>2000000</v>
      </c>
      <c r="N365" s="17"/>
      <c r="O365" s="17"/>
      <c r="P365" s="17"/>
      <c r="Q365" s="17"/>
      <c r="R365" s="11">
        <f>(F365+G365+H365+I365+J365+K365+L365+M365+N365+O365+P365+Q365)/12</f>
        <v>1333333.3333333333</v>
      </c>
      <c r="S365" s="2">
        <f t="shared" si="132"/>
        <v>17333333.333333332</v>
      </c>
    </row>
    <row r="366" spans="1:19" x14ac:dyDescent="0.25">
      <c r="A366" s="18">
        <v>173</v>
      </c>
      <c r="B366" s="5">
        <v>3520500</v>
      </c>
      <c r="C366" s="18" t="s">
        <v>197</v>
      </c>
      <c r="D366" s="1">
        <v>145</v>
      </c>
      <c r="E366" s="1" t="s">
        <v>195</v>
      </c>
      <c r="F366" s="3">
        <v>2000000</v>
      </c>
      <c r="G366" s="3">
        <v>2000000</v>
      </c>
      <c r="H366" s="3">
        <v>2000000</v>
      </c>
      <c r="I366" s="3">
        <v>2000000</v>
      </c>
      <c r="J366" s="3">
        <v>2000000</v>
      </c>
      <c r="K366" s="3">
        <v>2000000</v>
      </c>
      <c r="L366" s="3">
        <v>1500000</v>
      </c>
      <c r="M366" s="3">
        <v>1500000</v>
      </c>
      <c r="N366" s="17"/>
      <c r="O366" s="17"/>
      <c r="P366" s="17"/>
      <c r="Q366" s="17"/>
      <c r="R366" s="11">
        <f t="shared" ref="R366:R367" si="133">(F366+G366+H366+I366+J366+K366+L366+M366+N366+O366+P366+Q366)/12</f>
        <v>1250000</v>
      </c>
      <c r="S366" s="2">
        <f>SUM(F366:R366)</f>
        <v>16250000</v>
      </c>
    </row>
    <row r="367" spans="1:19" x14ac:dyDescent="0.25">
      <c r="A367" s="18">
        <v>174</v>
      </c>
      <c r="B367" s="5">
        <v>1636322</v>
      </c>
      <c r="C367" s="18" t="s">
        <v>198</v>
      </c>
      <c r="D367" s="1">
        <v>145</v>
      </c>
      <c r="E367" s="1" t="s">
        <v>195</v>
      </c>
      <c r="F367" s="3">
        <v>2000000</v>
      </c>
      <c r="G367" s="3">
        <v>2000000</v>
      </c>
      <c r="H367" s="3">
        <v>2000000</v>
      </c>
      <c r="I367" s="3">
        <v>2000000</v>
      </c>
      <c r="J367" s="3">
        <v>2000000</v>
      </c>
      <c r="K367" s="3">
        <v>2000000</v>
      </c>
      <c r="L367" s="3">
        <v>1500000</v>
      </c>
      <c r="M367" s="3">
        <v>1500000</v>
      </c>
      <c r="N367" s="17"/>
      <c r="O367" s="17"/>
      <c r="P367" s="17"/>
      <c r="Q367" s="17"/>
      <c r="R367" s="11">
        <f t="shared" si="133"/>
        <v>1250000</v>
      </c>
      <c r="S367" s="1"/>
    </row>
    <row r="368" spans="1:19" x14ac:dyDescent="0.25">
      <c r="A368" s="18">
        <v>175</v>
      </c>
      <c r="B368" s="5">
        <v>3203301</v>
      </c>
      <c r="C368" s="18" t="s">
        <v>199</v>
      </c>
      <c r="D368" s="1">
        <v>145</v>
      </c>
      <c r="E368" s="1" t="s">
        <v>195</v>
      </c>
      <c r="F368" s="3">
        <v>5000000</v>
      </c>
      <c r="G368" s="3">
        <v>2000000</v>
      </c>
      <c r="H368" s="3">
        <v>2000000</v>
      </c>
      <c r="I368" s="3">
        <v>2000000</v>
      </c>
      <c r="J368" s="3">
        <v>2000000</v>
      </c>
      <c r="K368" s="3">
        <v>2000000</v>
      </c>
      <c r="L368" s="3">
        <v>1000000</v>
      </c>
      <c r="M368" s="3">
        <v>1000000</v>
      </c>
      <c r="N368" s="17"/>
      <c r="O368" s="17"/>
      <c r="P368" s="17"/>
      <c r="Q368" s="17"/>
      <c r="R368" s="11">
        <f>(F368+G368+H368+I368+J368+K368+L368+M368+N368+O368+P368+Q368)/12</f>
        <v>1416666.6666666667</v>
      </c>
      <c r="S368" s="2">
        <f t="shared" ref="S368:S376" si="134">SUM(F368:R368)</f>
        <v>18416666.666666668</v>
      </c>
    </row>
    <row r="369" spans="1:19" x14ac:dyDescent="0.25">
      <c r="A369" s="18">
        <v>176</v>
      </c>
      <c r="B369" s="5">
        <v>1255968</v>
      </c>
      <c r="C369" s="18" t="s">
        <v>200</v>
      </c>
      <c r="D369" s="1">
        <v>145</v>
      </c>
      <c r="E369" s="1" t="s">
        <v>195</v>
      </c>
      <c r="F369" s="17"/>
      <c r="G369" s="3">
        <v>3500000</v>
      </c>
      <c r="H369" s="3">
        <v>3500000</v>
      </c>
      <c r="I369" s="3">
        <v>3500000</v>
      </c>
      <c r="J369" s="3">
        <v>3500000</v>
      </c>
      <c r="K369" s="3">
        <v>3500000</v>
      </c>
      <c r="L369" s="3">
        <v>3500000</v>
      </c>
      <c r="M369" s="3">
        <v>3500000</v>
      </c>
      <c r="N369" s="17"/>
      <c r="O369" s="17"/>
      <c r="P369" s="17"/>
      <c r="Q369" s="17"/>
      <c r="R369" s="11">
        <f>(F369+G369+H369+I369+J369+K369+L369+M369+N369+O369+P369+Q369)/12</f>
        <v>2041666.6666666667</v>
      </c>
      <c r="S369" s="2">
        <f t="shared" si="134"/>
        <v>26541666.666666668</v>
      </c>
    </row>
    <row r="370" spans="1:19" x14ac:dyDescent="0.25">
      <c r="A370" s="18">
        <v>177</v>
      </c>
      <c r="B370" s="5">
        <v>3492113</v>
      </c>
      <c r="C370" s="18" t="s">
        <v>201</v>
      </c>
      <c r="D370" s="1">
        <v>145</v>
      </c>
      <c r="E370" s="1" t="s">
        <v>195</v>
      </c>
      <c r="F370" s="17"/>
      <c r="G370" s="3">
        <v>3000000</v>
      </c>
      <c r="H370" s="3">
        <v>3000000</v>
      </c>
      <c r="I370" s="3">
        <v>3000000</v>
      </c>
      <c r="J370" s="3">
        <v>3000000</v>
      </c>
      <c r="K370" s="3">
        <v>3000000</v>
      </c>
      <c r="L370" s="3">
        <v>2000000</v>
      </c>
      <c r="M370" s="17"/>
      <c r="N370" s="17"/>
      <c r="O370" s="17"/>
      <c r="P370" s="17"/>
      <c r="Q370" s="17"/>
      <c r="R370" s="11">
        <f>(F370+G370+H370+I370+J370+K370+L370+M370+N370+O370+P370+Q370)/12</f>
        <v>1416666.6666666667</v>
      </c>
      <c r="S370" s="2">
        <f t="shared" si="134"/>
        <v>18416666.666666668</v>
      </c>
    </row>
    <row r="371" spans="1:19" x14ac:dyDescent="0.25">
      <c r="A371" s="18">
        <v>178</v>
      </c>
      <c r="B371" s="18">
        <v>1414969</v>
      </c>
      <c r="C371" s="18" t="s">
        <v>134</v>
      </c>
      <c r="D371" s="1">
        <v>145</v>
      </c>
      <c r="E371" s="1" t="s">
        <v>195</v>
      </c>
      <c r="F371" s="3">
        <v>4500000</v>
      </c>
      <c r="G371" s="3">
        <v>3000000</v>
      </c>
      <c r="H371" s="3">
        <v>3000000</v>
      </c>
      <c r="I371" s="3">
        <v>3000000</v>
      </c>
      <c r="J371" s="3">
        <v>3000000</v>
      </c>
      <c r="K371" s="3">
        <v>3000000</v>
      </c>
      <c r="L371" s="17"/>
      <c r="M371" s="17"/>
      <c r="N371" s="17"/>
      <c r="O371" s="17"/>
      <c r="P371" s="17"/>
      <c r="Q371" s="17"/>
      <c r="R371" s="11">
        <f>(F371+G371+H371+I371+J371+K371+L371+M371+N371+O371+P371+Q371)/12</f>
        <v>1625000</v>
      </c>
      <c r="S371" s="2">
        <f t="shared" si="134"/>
        <v>21125000</v>
      </c>
    </row>
    <row r="372" spans="1:19" x14ac:dyDescent="0.25">
      <c r="A372" s="18">
        <v>179</v>
      </c>
      <c r="B372" s="5">
        <v>4566362</v>
      </c>
      <c r="C372" s="18" t="s">
        <v>202</v>
      </c>
      <c r="D372" s="1">
        <v>145</v>
      </c>
      <c r="E372" s="1" t="s">
        <v>195</v>
      </c>
      <c r="F372" s="17"/>
      <c r="G372" s="3">
        <v>2500000</v>
      </c>
      <c r="H372" s="3">
        <v>2500000</v>
      </c>
      <c r="I372" s="3">
        <v>2500000</v>
      </c>
      <c r="J372" s="3">
        <v>2500000</v>
      </c>
      <c r="K372" s="3">
        <v>2500000</v>
      </c>
      <c r="L372" s="3">
        <v>2500000</v>
      </c>
      <c r="M372" s="3">
        <v>2500000</v>
      </c>
      <c r="N372" s="17"/>
      <c r="O372" s="17"/>
      <c r="P372" s="17"/>
      <c r="Q372" s="17"/>
      <c r="R372" s="11">
        <f t="shared" ref="R372:R383" si="135">(F372+G372+H372+I372+J372+K372+L372+M372+N372+O372+P372+Q372)/12</f>
        <v>1458333.3333333333</v>
      </c>
      <c r="S372" s="2">
        <f t="shared" si="134"/>
        <v>18958333.333333332</v>
      </c>
    </row>
    <row r="373" spans="1:19" x14ac:dyDescent="0.25">
      <c r="A373" s="18">
        <v>180</v>
      </c>
      <c r="B373" s="5">
        <v>4625741</v>
      </c>
      <c r="C373" s="18" t="s">
        <v>203</v>
      </c>
      <c r="D373" s="1">
        <v>145</v>
      </c>
      <c r="E373" s="1" t="s">
        <v>195</v>
      </c>
      <c r="F373" s="17"/>
      <c r="G373" s="3">
        <v>1650000</v>
      </c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1">
        <f t="shared" si="135"/>
        <v>137500</v>
      </c>
      <c r="S373" s="2">
        <f t="shared" si="134"/>
        <v>1787500</v>
      </c>
    </row>
    <row r="374" spans="1:19" x14ac:dyDescent="0.25">
      <c r="A374" s="18">
        <v>181</v>
      </c>
      <c r="B374" s="5">
        <v>3000770</v>
      </c>
      <c r="C374" s="18" t="s">
        <v>204</v>
      </c>
      <c r="D374" s="1">
        <v>145</v>
      </c>
      <c r="E374" s="1" t="s">
        <v>195</v>
      </c>
      <c r="F374" s="3">
        <v>3000000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1">
        <f t="shared" si="135"/>
        <v>250000</v>
      </c>
      <c r="S374" s="2">
        <f t="shared" si="134"/>
        <v>3250000</v>
      </c>
    </row>
    <row r="375" spans="1:19" x14ac:dyDescent="0.25">
      <c r="A375" s="18">
        <v>182</v>
      </c>
      <c r="B375" s="5">
        <v>460623</v>
      </c>
      <c r="C375" s="18" t="s">
        <v>205</v>
      </c>
      <c r="D375" s="1">
        <v>145</v>
      </c>
      <c r="E375" s="1" t="s">
        <v>195</v>
      </c>
      <c r="F375" s="3">
        <v>4144000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1">
        <f t="shared" si="135"/>
        <v>345333.33333333331</v>
      </c>
      <c r="S375" s="2">
        <f t="shared" si="134"/>
        <v>4489333.333333333</v>
      </c>
    </row>
    <row r="376" spans="1:19" x14ac:dyDescent="0.25">
      <c r="A376" s="18">
        <v>183</v>
      </c>
      <c r="B376" s="5">
        <v>2166028</v>
      </c>
      <c r="C376" s="18" t="s">
        <v>206</v>
      </c>
      <c r="D376" s="1">
        <v>145</v>
      </c>
      <c r="E376" s="1" t="s">
        <v>195</v>
      </c>
      <c r="F376" s="17"/>
      <c r="G376" s="3">
        <v>2000000</v>
      </c>
      <c r="H376" s="3">
        <v>2000000</v>
      </c>
      <c r="I376" s="3">
        <v>2000000</v>
      </c>
      <c r="J376" s="3">
        <v>2000000</v>
      </c>
      <c r="K376" s="3">
        <v>2000000</v>
      </c>
      <c r="L376" s="3">
        <v>1500000</v>
      </c>
      <c r="M376" s="3">
        <v>1500000</v>
      </c>
      <c r="N376" s="17"/>
      <c r="O376" s="17"/>
      <c r="P376" s="17"/>
      <c r="Q376" s="17"/>
      <c r="R376" s="11">
        <f t="shared" si="135"/>
        <v>1083333.3333333333</v>
      </c>
      <c r="S376" s="2">
        <f t="shared" si="134"/>
        <v>14083333.333333334</v>
      </c>
    </row>
    <row r="377" spans="1:19" x14ac:dyDescent="0.25">
      <c r="A377" s="18">
        <v>184</v>
      </c>
      <c r="B377" s="5">
        <v>3258429</v>
      </c>
      <c r="C377" s="18" t="s">
        <v>207</v>
      </c>
      <c r="D377" s="1">
        <v>145</v>
      </c>
      <c r="E377" s="1" t="s">
        <v>195</v>
      </c>
      <c r="F377" s="3">
        <v>2000000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1">
        <f t="shared" si="135"/>
        <v>166666.66666666666</v>
      </c>
      <c r="S377" s="2">
        <v>2166667</v>
      </c>
    </row>
    <row r="378" spans="1:19" x14ac:dyDescent="0.25">
      <c r="A378" s="18">
        <v>185</v>
      </c>
      <c r="B378" s="5">
        <v>1206452</v>
      </c>
      <c r="C378" s="18" t="s">
        <v>208</v>
      </c>
      <c r="D378" s="1">
        <v>145</v>
      </c>
      <c r="E378" s="1" t="s">
        <v>195</v>
      </c>
      <c r="F378" s="3">
        <v>4000000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1">
        <f t="shared" si="135"/>
        <v>333333.33333333331</v>
      </c>
      <c r="S378" s="2">
        <f>SUM(F378:R378)</f>
        <v>4333333.333333333</v>
      </c>
    </row>
    <row r="379" spans="1:19" x14ac:dyDescent="0.25">
      <c r="A379" s="18">
        <v>186</v>
      </c>
      <c r="B379" s="5">
        <v>3210986</v>
      </c>
      <c r="C379" s="18" t="s">
        <v>209</v>
      </c>
      <c r="D379" s="1">
        <v>145</v>
      </c>
      <c r="E379" s="1" t="s">
        <v>195</v>
      </c>
      <c r="F379" s="3">
        <v>2000000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1">
        <f t="shared" si="135"/>
        <v>166666.66666666666</v>
      </c>
      <c r="S379" s="1"/>
    </row>
    <row r="380" spans="1:19" x14ac:dyDescent="0.25">
      <c r="A380" s="18">
        <v>187</v>
      </c>
      <c r="B380" s="5">
        <v>2522911</v>
      </c>
      <c r="C380" s="18" t="s">
        <v>210</v>
      </c>
      <c r="D380" s="1">
        <v>145</v>
      </c>
      <c r="E380" s="1" t="s">
        <v>195</v>
      </c>
      <c r="F380" s="17"/>
      <c r="G380" s="17"/>
      <c r="H380" s="3">
        <v>3000000</v>
      </c>
      <c r="I380" s="17"/>
      <c r="J380" s="17"/>
      <c r="K380" s="17"/>
      <c r="L380" s="3">
        <v>2000000</v>
      </c>
      <c r="M380" s="17"/>
      <c r="N380" s="17"/>
      <c r="O380" s="17"/>
      <c r="P380" s="17"/>
      <c r="Q380" s="17"/>
      <c r="R380" s="11">
        <f t="shared" si="135"/>
        <v>416666.66666666669</v>
      </c>
      <c r="S380" s="2">
        <f>SUM(F380:R380)</f>
        <v>5416666.666666667</v>
      </c>
    </row>
    <row r="381" spans="1:19" x14ac:dyDescent="0.25">
      <c r="A381" s="18">
        <v>188</v>
      </c>
      <c r="B381" s="5">
        <v>2963247</v>
      </c>
      <c r="C381" s="18" t="s">
        <v>211</v>
      </c>
      <c r="D381" s="1">
        <v>145</v>
      </c>
      <c r="E381" s="1" t="s">
        <v>195</v>
      </c>
      <c r="F381" s="17"/>
      <c r="G381" s="17"/>
      <c r="H381" s="17"/>
      <c r="I381" s="3">
        <v>2500000</v>
      </c>
      <c r="J381" s="3">
        <v>2500000</v>
      </c>
      <c r="K381" s="3">
        <v>2500000</v>
      </c>
      <c r="L381" s="3">
        <v>2000000</v>
      </c>
      <c r="M381" s="3">
        <v>2000000</v>
      </c>
      <c r="N381" s="17"/>
      <c r="O381" s="17"/>
      <c r="P381" s="17"/>
      <c r="Q381" s="17"/>
      <c r="R381" s="11">
        <f t="shared" si="135"/>
        <v>958333.33333333337</v>
      </c>
      <c r="S381" s="2">
        <f>SUM(F381:R381)</f>
        <v>12458333.333333334</v>
      </c>
    </row>
    <row r="382" spans="1:19" x14ac:dyDescent="0.25">
      <c r="A382" s="18">
        <v>189</v>
      </c>
      <c r="B382" s="5">
        <v>3587799</v>
      </c>
      <c r="C382" s="18" t="s">
        <v>212</v>
      </c>
      <c r="D382" s="1">
        <v>145</v>
      </c>
      <c r="E382" s="1" t="s">
        <v>195</v>
      </c>
      <c r="F382" s="17"/>
      <c r="G382" s="17"/>
      <c r="H382" s="3">
        <v>2500000</v>
      </c>
      <c r="I382" s="17"/>
      <c r="J382" s="17"/>
      <c r="K382" s="17"/>
      <c r="L382" s="17"/>
      <c r="M382" s="17"/>
      <c r="N382" s="17"/>
      <c r="O382" s="17"/>
      <c r="P382" s="17"/>
      <c r="Q382" s="17"/>
      <c r="R382" s="11">
        <f t="shared" si="135"/>
        <v>208333.33333333334</v>
      </c>
      <c r="S382" s="2">
        <v>2708333</v>
      </c>
    </row>
    <row r="383" spans="1:19" x14ac:dyDescent="0.25">
      <c r="A383" s="18">
        <v>190</v>
      </c>
      <c r="B383" s="5">
        <v>4069152</v>
      </c>
      <c r="C383" s="18" t="s">
        <v>213</v>
      </c>
      <c r="D383" s="1">
        <v>145</v>
      </c>
      <c r="E383" s="1" t="s">
        <v>195</v>
      </c>
      <c r="F383" s="17"/>
      <c r="G383" s="3">
        <v>2000000</v>
      </c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1">
        <f t="shared" si="135"/>
        <v>166666.66666666666</v>
      </c>
      <c r="S383" s="2">
        <f>SUM(F383:R383)</f>
        <v>2166666.6666666665</v>
      </c>
    </row>
    <row r="384" spans="1:19" ht="46.5" x14ac:dyDescent="0.7">
      <c r="C384" s="41" t="s">
        <v>0</v>
      </c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</row>
    <row r="385" spans="1:19" x14ac:dyDescent="0.25">
      <c r="A385" s="40" t="s">
        <v>20</v>
      </c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</row>
    <row r="386" spans="1:19" x14ac:dyDescent="0.25">
      <c r="A386" s="1" t="s">
        <v>1</v>
      </c>
      <c r="B386" s="1" t="s">
        <v>2</v>
      </c>
      <c r="C386" s="1" t="s">
        <v>3</v>
      </c>
      <c r="D386" s="1" t="s">
        <v>4</v>
      </c>
      <c r="E386" s="1" t="s">
        <v>5</v>
      </c>
      <c r="F386" s="1" t="s">
        <v>6</v>
      </c>
      <c r="G386" s="1" t="s">
        <v>7</v>
      </c>
      <c r="H386" s="1" t="s">
        <v>8</v>
      </c>
      <c r="I386" s="1" t="s">
        <v>9</v>
      </c>
      <c r="J386" s="1" t="s">
        <v>10</v>
      </c>
      <c r="K386" s="1" t="s">
        <v>11</v>
      </c>
      <c r="L386" s="1" t="s">
        <v>12</v>
      </c>
      <c r="M386" s="1" t="s">
        <v>13</v>
      </c>
      <c r="N386" s="1" t="s">
        <v>14</v>
      </c>
      <c r="O386" s="1" t="s">
        <v>15</v>
      </c>
      <c r="P386" s="1" t="s">
        <v>16</v>
      </c>
      <c r="Q386" s="1" t="s">
        <v>17</v>
      </c>
      <c r="R386" s="1" t="s">
        <v>18</v>
      </c>
      <c r="S386" s="1" t="s">
        <v>19</v>
      </c>
    </row>
    <row r="387" spans="1:19" x14ac:dyDescent="0.25">
      <c r="A387" s="18">
        <v>191</v>
      </c>
      <c r="B387" s="5">
        <v>2198639</v>
      </c>
      <c r="C387" s="18" t="s">
        <v>214</v>
      </c>
      <c r="D387" s="1">
        <v>145</v>
      </c>
      <c r="E387" s="1" t="s">
        <v>195</v>
      </c>
      <c r="F387" s="17"/>
      <c r="G387" s="3">
        <v>2000000</v>
      </c>
      <c r="H387" s="3">
        <v>2000000</v>
      </c>
      <c r="I387" s="3">
        <v>2000000</v>
      </c>
      <c r="J387" s="3">
        <v>2000000</v>
      </c>
      <c r="K387" s="3">
        <v>2000000</v>
      </c>
      <c r="L387" s="3">
        <v>2000000</v>
      </c>
      <c r="M387" s="3">
        <v>2000000</v>
      </c>
      <c r="N387" s="17"/>
      <c r="O387" s="17"/>
      <c r="P387" s="17"/>
      <c r="Q387" s="17"/>
      <c r="R387" s="11">
        <f t="shared" ref="R387:R415" si="136">(F387+G387+H387+I387+J387+K387+L387+M387+N387+O387+P387+Q387)/12</f>
        <v>1166666.6666666667</v>
      </c>
      <c r="S387" s="2">
        <f>SUM(F387:R387)</f>
        <v>15166666.666666666</v>
      </c>
    </row>
    <row r="388" spans="1:19" x14ac:dyDescent="0.25">
      <c r="A388" s="32">
        <v>192</v>
      </c>
      <c r="B388" s="39">
        <v>1816206</v>
      </c>
      <c r="C388" s="32" t="s">
        <v>215</v>
      </c>
      <c r="D388" s="1">
        <v>113</v>
      </c>
      <c r="E388" s="1" t="s">
        <v>104</v>
      </c>
      <c r="F388" s="3">
        <v>950400</v>
      </c>
      <c r="G388" s="3">
        <v>950400</v>
      </c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1">
        <f t="shared" si="136"/>
        <v>158400</v>
      </c>
      <c r="S388" s="31">
        <f>SUM(R388,G388,F388,F389,G389,R389)</f>
        <v>17867676.666666668</v>
      </c>
    </row>
    <row r="389" spans="1:19" x14ac:dyDescent="0.25">
      <c r="A389" s="32"/>
      <c r="B389" s="32"/>
      <c r="C389" s="32"/>
      <c r="D389" s="1">
        <v>111</v>
      </c>
      <c r="E389" s="1" t="s">
        <v>22</v>
      </c>
      <c r="F389" s="3">
        <v>7296220</v>
      </c>
      <c r="G389" s="3">
        <v>7296220</v>
      </c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1">
        <f t="shared" si="136"/>
        <v>1216036.6666666667</v>
      </c>
      <c r="S389" s="31"/>
    </row>
    <row r="390" spans="1:19" x14ac:dyDescent="0.25">
      <c r="A390" s="32">
        <v>193</v>
      </c>
      <c r="B390" s="33">
        <v>4545043</v>
      </c>
      <c r="C390" s="32" t="s">
        <v>216</v>
      </c>
      <c r="D390" s="1">
        <v>113</v>
      </c>
      <c r="E390" s="1" t="s">
        <v>104</v>
      </c>
      <c r="F390" s="3">
        <v>950400</v>
      </c>
      <c r="G390" s="3">
        <v>950400</v>
      </c>
      <c r="H390" s="3">
        <v>950400</v>
      </c>
      <c r="I390" s="3">
        <v>950400</v>
      </c>
      <c r="J390" s="3">
        <v>950400</v>
      </c>
      <c r="K390" s="3">
        <v>950400</v>
      </c>
      <c r="L390" s="3">
        <v>950400</v>
      </c>
      <c r="M390" s="3">
        <v>475200</v>
      </c>
      <c r="N390" s="17"/>
      <c r="O390" s="17"/>
      <c r="P390" s="17"/>
      <c r="Q390" s="17"/>
      <c r="R390" s="11">
        <f t="shared" si="136"/>
        <v>594000</v>
      </c>
      <c r="S390" s="31">
        <f>SUM(R390,M390,L390,K390,J390,I390,H390,G390,F390,F391,G391,H391,I391,J391,K391,L391,M391,R391)</f>
        <v>67003787.5</v>
      </c>
    </row>
    <row r="391" spans="1:19" x14ac:dyDescent="0.25">
      <c r="A391" s="32"/>
      <c r="B391" s="33"/>
      <c r="C391" s="32"/>
      <c r="D391" s="1">
        <v>111</v>
      </c>
      <c r="E391" s="1" t="s">
        <v>22</v>
      </c>
      <c r="F391" s="3">
        <v>7296220</v>
      </c>
      <c r="G391" s="3">
        <v>7296220</v>
      </c>
      <c r="H391" s="3">
        <v>7296220</v>
      </c>
      <c r="I391" s="3">
        <v>7296220</v>
      </c>
      <c r="J391" s="3">
        <v>7296220</v>
      </c>
      <c r="K391" s="3">
        <v>7296220</v>
      </c>
      <c r="L391" s="3">
        <v>7296220</v>
      </c>
      <c r="M391" s="3">
        <v>3648110</v>
      </c>
      <c r="N391" s="17"/>
      <c r="O391" s="17"/>
      <c r="P391" s="17"/>
      <c r="Q391" s="17"/>
      <c r="R391" s="11">
        <f t="shared" si="136"/>
        <v>4560137.5</v>
      </c>
      <c r="S391" s="31"/>
    </row>
    <row r="392" spans="1:19" x14ac:dyDescent="0.25">
      <c r="A392" s="32">
        <v>194</v>
      </c>
      <c r="B392" s="33">
        <v>631474</v>
      </c>
      <c r="C392" s="32" t="s">
        <v>217</v>
      </c>
      <c r="D392" s="1">
        <v>113</v>
      </c>
      <c r="E392" s="1" t="s">
        <v>104</v>
      </c>
      <c r="F392" s="3">
        <v>950400</v>
      </c>
      <c r="G392" s="3">
        <v>950400</v>
      </c>
      <c r="H392" s="3">
        <v>950400</v>
      </c>
      <c r="I392" s="3">
        <v>950400</v>
      </c>
      <c r="J392" s="3">
        <v>950400</v>
      </c>
      <c r="K392" s="3">
        <v>950400</v>
      </c>
      <c r="L392" s="3">
        <v>950400</v>
      </c>
      <c r="M392" s="3">
        <v>475200</v>
      </c>
      <c r="N392" s="17"/>
      <c r="O392" s="17"/>
      <c r="P392" s="17"/>
      <c r="Q392" s="17"/>
      <c r="R392" s="11">
        <f t="shared" si="136"/>
        <v>594000</v>
      </c>
      <c r="S392" s="31">
        <f>SUM(R392,M392,L392,K392,J392,I392,H392,G392,F392,F393,G393,H393,I393,J393,K393,L393,M393,R393)</f>
        <v>67003787.5</v>
      </c>
    </row>
    <row r="393" spans="1:19" x14ac:dyDescent="0.25">
      <c r="A393" s="32"/>
      <c r="B393" s="33"/>
      <c r="C393" s="32"/>
      <c r="D393" s="1">
        <v>111</v>
      </c>
      <c r="E393" s="1" t="s">
        <v>22</v>
      </c>
      <c r="F393" s="3">
        <v>7296220</v>
      </c>
      <c r="G393" s="3">
        <v>7296220</v>
      </c>
      <c r="H393" s="3">
        <v>7296220</v>
      </c>
      <c r="I393" s="3">
        <v>7296220</v>
      </c>
      <c r="J393" s="3">
        <v>7296220</v>
      </c>
      <c r="K393" s="3">
        <v>7296220</v>
      </c>
      <c r="L393" s="3">
        <v>7296220</v>
      </c>
      <c r="M393" s="3">
        <v>3648110</v>
      </c>
      <c r="N393" s="17"/>
      <c r="O393" s="17"/>
      <c r="P393" s="17"/>
      <c r="Q393" s="17"/>
      <c r="R393" s="11">
        <f t="shared" si="136"/>
        <v>4560137.5</v>
      </c>
      <c r="S393" s="31"/>
    </row>
    <row r="394" spans="1:19" x14ac:dyDescent="0.25">
      <c r="A394" s="32">
        <v>195</v>
      </c>
      <c r="B394" s="33">
        <v>1470519</v>
      </c>
      <c r="C394" s="32" t="s">
        <v>218</v>
      </c>
      <c r="D394" s="1">
        <v>113</v>
      </c>
      <c r="E394" s="1" t="s">
        <v>104</v>
      </c>
      <c r="F394" s="3">
        <v>950400</v>
      </c>
      <c r="G394" s="3">
        <v>950400</v>
      </c>
      <c r="H394" s="3">
        <v>950400</v>
      </c>
      <c r="I394" s="3">
        <v>950400</v>
      </c>
      <c r="J394" s="3">
        <v>950400</v>
      </c>
      <c r="K394" s="3">
        <v>950400</v>
      </c>
      <c r="L394" s="3">
        <v>950400</v>
      </c>
      <c r="M394" s="3">
        <v>475200</v>
      </c>
      <c r="N394" s="17"/>
      <c r="O394" s="17"/>
      <c r="P394" s="17"/>
      <c r="Q394" s="17"/>
      <c r="R394" s="11">
        <f t="shared" si="136"/>
        <v>594000</v>
      </c>
      <c r="S394" s="31">
        <f>SUM(R394,M394,L394,K394,J394,I394,H394,G394,F394,F395,G395,H395,I395,J395,K395,L395,M395,R395)</f>
        <v>67003787.5</v>
      </c>
    </row>
    <row r="395" spans="1:19" x14ac:dyDescent="0.25">
      <c r="A395" s="32"/>
      <c r="B395" s="33"/>
      <c r="C395" s="32"/>
      <c r="D395" s="1">
        <v>111</v>
      </c>
      <c r="E395" s="1" t="s">
        <v>22</v>
      </c>
      <c r="F395" s="3">
        <v>7296220</v>
      </c>
      <c r="G395" s="3">
        <v>7296220</v>
      </c>
      <c r="H395" s="3">
        <v>7296220</v>
      </c>
      <c r="I395" s="3">
        <v>7296220</v>
      </c>
      <c r="J395" s="3">
        <v>7296220</v>
      </c>
      <c r="K395" s="3">
        <v>7296220</v>
      </c>
      <c r="L395" s="3">
        <v>7296220</v>
      </c>
      <c r="M395" s="3">
        <v>3648110</v>
      </c>
      <c r="N395" s="17"/>
      <c r="O395" s="17"/>
      <c r="P395" s="17"/>
      <c r="Q395" s="17"/>
      <c r="R395" s="11">
        <f t="shared" si="136"/>
        <v>4560137.5</v>
      </c>
      <c r="S395" s="31"/>
    </row>
    <row r="396" spans="1:19" x14ac:dyDescent="0.25">
      <c r="A396" s="32">
        <v>196</v>
      </c>
      <c r="B396" s="33">
        <v>3827897</v>
      </c>
      <c r="C396" s="32" t="s">
        <v>219</v>
      </c>
      <c r="D396" s="1">
        <v>113</v>
      </c>
      <c r="E396" s="1" t="s">
        <v>104</v>
      </c>
      <c r="F396" s="3">
        <v>950400</v>
      </c>
      <c r="G396" s="3">
        <v>950400</v>
      </c>
      <c r="H396" s="3">
        <v>950400</v>
      </c>
      <c r="I396" s="3">
        <v>950400</v>
      </c>
      <c r="J396" s="3">
        <v>950400</v>
      </c>
      <c r="K396" s="3">
        <v>950400</v>
      </c>
      <c r="L396" s="3">
        <v>950400</v>
      </c>
      <c r="M396" s="3">
        <v>475200</v>
      </c>
      <c r="N396" s="17"/>
      <c r="O396" s="17"/>
      <c r="P396" s="17"/>
      <c r="Q396" s="17"/>
      <c r="R396" s="11">
        <f t="shared" si="136"/>
        <v>594000</v>
      </c>
      <c r="S396" s="31">
        <f>SUM(R396,M396,L396,K396,J396,I396,H396,G396,F396,F397,G397,H397,I397,J397,K397,L397,M397,R397)</f>
        <v>67003787.5</v>
      </c>
    </row>
    <row r="397" spans="1:19" x14ac:dyDescent="0.25">
      <c r="A397" s="32"/>
      <c r="B397" s="33"/>
      <c r="C397" s="32"/>
      <c r="D397" s="1">
        <v>111</v>
      </c>
      <c r="E397" s="1" t="s">
        <v>22</v>
      </c>
      <c r="F397" s="3">
        <v>7296220</v>
      </c>
      <c r="G397" s="3">
        <v>7296220</v>
      </c>
      <c r="H397" s="3">
        <v>7296220</v>
      </c>
      <c r="I397" s="3">
        <v>7296220</v>
      </c>
      <c r="J397" s="3">
        <v>7296220</v>
      </c>
      <c r="K397" s="3">
        <v>7296220</v>
      </c>
      <c r="L397" s="3">
        <v>7296220</v>
      </c>
      <c r="M397" s="3">
        <v>3648110</v>
      </c>
      <c r="N397" s="17"/>
      <c r="O397" s="17"/>
      <c r="P397" s="17"/>
      <c r="Q397" s="17"/>
      <c r="R397" s="11">
        <f t="shared" si="136"/>
        <v>4560137.5</v>
      </c>
      <c r="S397" s="31"/>
    </row>
    <row r="398" spans="1:19" x14ac:dyDescent="0.25">
      <c r="A398" s="32">
        <v>197</v>
      </c>
      <c r="B398" s="33">
        <v>1101118</v>
      </c>
      <c r="C398" s="32" t="s">
        <v>220</v>
      </c>
      <c r="D398" s="1">
        <v>113</v>
      </c>
      <c r="E398" s="1" t="s">
        <v>104</v>
      </c>
      <c r="F398" s="3">
        <v>950400</v>
      </c>
      <c r="G398" s="3">
        <v>950400</v>
      </c>
      <c r="H398" s="3">
        <v>950400</v>
      </c>
      <c r="I398" s="3">
        <v>950400</v>
      </c>
      <c r="J398" s="3">
        <v>950400</v>
      </c>
      <c r="K398" s="3">
        <v>950400</v>
      </c>
      <c r="L398" s="3">
        <v>950400</v>
      </c>
      <c r="M398" s="3">
        <v>475200</v>
      </c>
      <c r="N398" s="17"/>
      <c r="O398" s="17"/>
      <c r="P398" s="17"/>
      <c r="Q398" s="17"/>
      <c r="R398" s="11">
        <f t="shared" si="136"/>
        <v>594000</v>
      </c>
      <c r="S398" s="31">
        <f>SUM(R398,M398,L398,K398,J398,I398,H398,G398,F398,F399,G399,H399,I399,J399,K399,L399,M399,R399)</f>
        <v>67003787.5</v>
      </c>
    </row>
    <row r="399" spans="1:19" x14ac:dyDescent="0.25">
      <c r="A399" s="32"/>
      <c r="B399" s="33"/>
      <c r="C399" s="32"/>
      <c r="D399" s="1">
        <v>111</v>
      </c>
      <c r="E399" s="1" t="s">
        <v>22</v>
      </c>
      <c r="F399" s="3">
        <v>7296220</v>
      </c>
      <c r="G399" s="3">
        <v>7296220</v>
      </c>
      <c r="H399" s="3">
        <v>7296220</v>
      </c>
      <c r="I399" s="3">
        <v>7296220</v>
      </c>
      <c r="J399" s="3">
        <v>7296220</v>
      </c>
      <c r="K399" s="3">
        <v>7296220</v>
      </c>
      <c r="L399" s="3">
        <v>7296220</v>
      </c>
      <c r="M399" s="3">
        <v>3648110</v>
      </c>
      <c r="N399" s="17"/>
      <c r="O399" s="17"/>
      <c r="P399" s="17"/>
      <c r="Q399" s="17"/>
      <c r="R399" s="11">
        <f t="shared" si="136"/>
        <v>4560137.5</v>
      </c>
      <c r="S399" s="31"/>
    </row>
    <row r="400" spans="1:19" x14ac:dyDescent="0.25">
      <c r="A400" s="32">
        <v>198</v>
      </c>
      <c r="B400" s="33">
        <v>1370440</v>
      </c>
      <c r="C400" s="32" t="s">
        <v>221</v>
      </c>
      <c r="D400" s="1">
        <v>113</v>
      </c>
      <c r="E400" s="1" t="s">
        <v>104</v>
      </c>
      <c r="F400" s="3">
        <v>950400</v>
      </c>
      <c r="G400" s="3">
        <v>950400</v>
      </c>
      <c r="H400" s="3">
        <v>950400</v>
      </c>
      <c r="I400" s="3">
        <v>950400</v>
      </c>
      <c r="J400" s="3">
        <v>950400</v>
      </c>
      <c r="K400" s="3">
        <v>950400</v>
      </c>
      <c r="L400" s="3">
        <v>950400</v>
      </c>
      <c r="M400" s="3">
        <v>475200</v>
      </c>
      <c r="N400" s="17"/>
      <c r="O400" s="17"/>
      <c r="P400" s="17"/>
      <c r="Q400" s="17"/>
      <c r="R400" s="11">
        <f t="shared" si="136"/>
        <v>594000</v>
      </c>
      <c r="S400" s="31">
        <f>SUM(R400,M400,L400,K400,J400,I400,H400,G400,F400,F401,G401,H401,I401,J401,K401,L401,M401,R401)</f>
        <v>67003787.5</v>
      </c>
    </row>
    <row r="401" spans="1:19" x14ac:dyDescent="0.25">
      <c r="A401" s="32"/>
      <c r="B401" s="33"/>
      <c r="C401" s="32"/>
      <c r="D401" s="1">
        <v>111</v>
      </c>
      <c r="E401" s="1" t="s">
        <v>22</v>
      </c>
      <c r="F401" s="3">
        <v>7296220</v>
      </c>
      <c r="G401" s="3">
        <v>7296220</v>
      </c>
      <c r="H401" s="3">
        <v>7296220</v>
      </c>
      <c r="I401" s="3">
        <v>7296220</v>
      </c>
      <c r="J401" s="3">
        <v>7296220</v>
      </c>
      <c r="K401" s="3">
        <v>7296220</v>
      </c>
      <c r="L401" s="3">
        <v>7296220</v>
      </c>
      <c r="M401" s="3">
        <v>3648110</v>
      </c>
      <c r="N401" s="17"/>
      <c r="O401" s="17"/>
      <c r="P401" s="17"/>
      <c r="Q401" s="17"/>
      <c r="R401" s="11">
        <f t="shared" si="136"/>
        <v>4560137.5</v>
      </c>
      <c r="S401" s="31"/>
    </row>
    <row r="402" spans="1:19" x14ac:dyDescent="0.25">
      <c r="A402" s="32">
        <v>199</v>
      </c>
      <c r="B402" s="33">
        <v>3633946</v>
      </c>
      <c r="C402" s="32" t="s">
        <v>222</v>
      </c>
      <c r="D402" s="1">
        <v>113</v>
      </c>
      <c r="E402" s="1" t="s">
        <v>104</v>
      </c>
      <c r="F402" s="3">
        <v>950400</v>
      </c>
      <c r="G402" s="3">
        <v>950400</v>
      </c>
      <c r="H402" s="3">
        <v>950400</v>
      </c>
      <c r="I402" s="3">
        <v>950400</v>
      </c>
      <c r="J402" s="3">
        <v>950400</v>
      </c>
      <c r="K402" s="3">
        <v>950400</v>
      </c>
      <c r="L402" s="3">
        <v>950400</v>
      </c>
      <c r="M402" s="3">
        <v>475200</v>
      </c>
      <c r="N402" s="17"/>
      <c r="O402" s="17"/>
      <c r="P402" s="17"/>
      <c r="Q402" s="17"/>
      <c r="R402" s="11">
        <f t="shared" si="136"/>
        <v>594000</v>
      </c>
      <c r="S402" s="31">
        <f>SUM(R402,M402,L402,K402,J402,I402,H402,G402,F402,F403,G403,H403,I403,J403,K403,L403,M403,R403)</f>
        <v>67003787.5</v>
      </c>
    </row>
    <row r="403" spans="1:19" x14ac:dyDescent="0.25">
      <c r="A403" s="32"/>
      <c r="B403" s="33"/>
      <c r="C403" s="32"/>
      <c r="D403" s="1">
        <v>111</v>
      </c>
      <c r="E403" s="1" t="s">
        <v>22</v>
      </c>
      <c r="F403" s="3">
        <v>7296220</v>
      </c>
      <c r="G403" s="3">
        <v>7296220</v>
      </c>
      <c r="H403" s="3">
        <v>7296220</v>
      </c>
      <c r="I403" s="3">
        <v>7296220</v>
      </c>
      <c r="J403" s="3">
        <v>7296220</v>
      </c>
      <c r="K403" s="3">
        <v>7296220</v>
      </c>
      <c r="L403" s="3">
        <v>7296220</v>
      </c>
      <c r="M403" s="3">
        <v>3648110</v>
      </c>
      <c r="N403" s="17"/>
      <c r="O403" s="17"/>
      <c r="P403" s="17"/>
      <c r="Q403" s="17"/>
      <c r="R403" s="11">
        <f t="shared" si="136"/>
        <v>4560137.5</v>
      </c>
      <c r="S403" s="31"/>
    </row>
    <row r="404" spans="1:19" x14ac:dyDescent="0.25">
      <c r="A404" s="32">
        <v>200</v>
      </c>
      <c r="B404" s="33">
        <v>3817211</v>
      </c>
      <c r="C404" s="32" t="s">
        <v>223</v>
      </c>
      <c r="D404" s="1">
        <v>113</v>
      </c>
      <c r="E404" s="1" t="s">
        <v>104</v>
      </c>
      <c r="F404" s="3">
        <v>950400</v>
      </c>
      <c r="G404" s="3">
        <v>950400</v>
      </c>
      <c r="H404" s="3">
        <v>950400</v>
      </c>
      <c r="I404" s="3">
        <v>950400</v>
      </c>
      <c r="J404" s="3">
        <v>950400</v>
      </c>
      <c r="K404" s="3">
        <v>950400</v>
      </c>
      <c r="L404" s="3">
        <v>950400</v>
      </c>
      <c r="M404" s="3">
        <v>475200</v>
      </c>
      <c r="N404" s="17"/>
      <c r="O404" s="17"/>
      <c r="P404" s="17"/>
      <c r="Q404" s="17"/>
      <c r="R404" s="11">
        <f t="shared" si="136"/>
        <v>594000</v>
      </c>
      <c r="S404" s="31">
        <f>SUM(R404,M404,L404,K404,J404,I404,H404,G404,F404,F405,G405,H405,I405,J405,K405,L405,M405,R405)</f>
        <v>67003787.5</v>
      </c>
    </row>
    <row r="405" spans="1:19" x14ac:dyDescent="0.25">
      <c r="A405" s="32"/>
      <c r="B405" s="33"/>
      <c r="C405" s="32"/>
      <c r="D405" s="1">
        <v>111</v>
      </c>
      <c r="E405" s="1" t="s">
        <v>22</v>
      </c>
      <c r="F405" s="3">
        <v>7296220</v>
      </c>
      <c r="G405" s="3">
        <v>7296220</v>
      </c>
      <c r="H405" s="3">
        <v>7296220</v>
      </c>
      <c r="I405" s="3">
        <v>7296220</v>
      </c>
      <c r="J405" s="3">
        <v>7296220</v>
      </c>
      <c r="K405" s="3">
        <v>7296220</v>
      </c>
      <c r="L405" s="3">
        <v>7296220</v>
      </c>
      <c r="M405" s="3">
        <v>3648110</v>
      </c>
      <c r="N405" s="17"/>
      <c r="O405" s="17"/>
      <c r="P405" s="17"/>
      <c r="Q405" s="17"/>
      <c r="R405" s="11">
        <f t="shared" si="136"/>
        <v>4560137.5</v>
      </c>
      <c r="S405" s="31"/>
    </row>
    <row r="406" spans="1:19" x14ac:dyDescent="0.25">
      <c r="A406" s="32">
        <v>201</v>
      </c>
      <c r="B406" s="33">
        <v>5263602</v>
      </c>
      <c r="C406" s="32" t="s">
        <v>224</v>
      </c>
      <c r="D406" s="1">
        <v>113</v>
      </c>
      <c r="E406" s="1" t="s">
        <v>104</v>
      </c>
      <c r="F406" s="3">
        <v>950400</v>
      </c>
      <c r="G406" s="3">
        <v>950400</v>
      </c>
      <c r="H406" s="3">
        <v>950400</v>
      </c>
      <c r="I406" s="3">
        <v>950400</v>
      </c>
      <c r="J406" s="3">
        <v>950400</v>
      </c>
      <c r="K406" s="3">
        <v>950400</v>
      </c>
      <c r="L406" s="3">
        <v>950400</v>
      </c>
      <c r="M406" s="3">
        <v>475200</v>
      </c>
      <c r="N406" s="17"/>
      <c r="O406" s="17"/>
      <c r="P406" s="17"/>
      <c r="Q406" s="17"/>
      <c r="R406" s="11">
        <f t="shared" si="136"/>
        <v>594000</v>
      </c>
      <c r="S406" s="31">
        <f>SUM(R406,M406,L406,K406,J406,I406,H406,G406,F406,F407,G407,H407,I407,J407,K407,L407,M407,R407)</f>
        <v>67003787.5</v>
      </c>
    </row>
    <row r="407" spans="1:19" x14ac:dyDescent="0.25">
      <c r="A407" s="32"/>
      <c r="B407" s="33"/>
      <c r="C407" s="32"/>
      <c r="D407" s="1">
        <v>111</v>
      </c>
      <c r="E407" s="1" t="s">
        <v>22</v>
      </c>
      <c r="F407" s="3">
        <v>7296220</v>
      </c>
      <c r="G407" s="3">
        <v>7296220</v>
      </c>
      <c r="H407" s="3">
        <v>7296220</v>
      </c>
      <c r="I407" s="3">
        <v>7296220</v>
      </c>
      <c r="J407" s="3">
        <v>7296220</v>
      </c>
      <c r="K407" s="3">
        <v>7296220</v>
      </c>
      <c r="L407" s="3">
        <v>7296220</v>
      </c>
      <c r="M407" s="3">
        <v>3648110</v>
      </c>
      <c r="N407" s="17"/>
      <c r="O407" s="17"/>
      <c r="P407" s="17"/>
      <c r="Q407" s="17"/>
      <c r="R407" s="11">
        <f t="shared" si="136"/>
        <v>4560137.5</v>
      </c>
      <c r="S407" s="31"/>
    </row>
    <row r="408" spans="1:19" x14ac:dyDescent="0.25">
      <c r="A408" s="32">
        <v>202</v>
      </c>
      <c r="B408" s="33">
        <v>3265247</v>
      </c>
      <c r="C408" s="32" t="s">
        <v>225</v>
      </c>
      <c r="D408" s="1">
        <v>113</v>
      </c>
      <c r="E408" s="1" t="s">
        <v>104</v>
      </c>
      <c r="F408" s="3">
        <v>950400</v>
      </c>
      <c r="G408" s="3">
        <v>950400</v>
      </c>
      <c r="H408" s="3">
        <v>950400</v>
      </c>
      <c r="I408" s="3">
        <v>950400</v>
      </c>
      <c r="J408" s="3">
        <v>950400</v>
      </c>
      <c r="K408" s="3">
        <v>950400</v>
      </c>
      <c r="L408" s="3">
        <v>950400</v>
      </c>
      <c r="M408" s="3">
        <v>475200</v>
      </c>
      <c r="N408" s="17"/>
      <c r="O408" s="17"/>
      <c r="P408" s="17"/>
      <c r="Q408" s="17"/>
      <c r="R408" s="11">
        <f t="shared" si="136"/>
        <v>594000</v>
      </c>
      <c r="S408" s="31">
        <f>SUM(R408,M408,L408,K408,J408,I408,H408,G408,F408,F409,G409,H409,I409,J409,K409,L409,M409,R409)</f>
        <v>67003787.5</v>
      </c>
    </row>
    <row r="409" spans="1:19" x14ac:dyDescent="0.25">
      <c r="A409" s="32"/>
      <c r="B409" s="33"/>
      <c r="C409" s="32"/>
      <c r="D409" s="1">
        <v>111</v>
      </c>
      <c r="E409" s="1" t="s">
        <v>22</v>
      </c>
      <c r="F409" s="3">
        <v>7296220</v>
      </c>
      <c r="G409" s="3">
        <v>7296220</v>
      </c>
      <c r="H409" s="3">
        <v>7296220</v>
      </c>
      <c r="I409" s="3">
        <v>7296220</v>
      </c>
      <c r="J409" s="3">
        <v>7296220</v>
      </c>
      <c r="K409" s="3">
        <v>7296220</v>
      </c>
      <c r="L409" s="3">
        <v>7296220</v>
      </c>
      <c r="M409" s="3">
        <v>3648110</v>
      </c>
      <c r="N409" s="17"/>
      <c r="O409" s="17"/>
      <c r="P409" s="17"/>
      <c r="Q409" s="17"/>
      <c r="R409" s="11">
        <f t="shared" si="136"/>
        <v>4560137.5</v>
      </c>
      <c r="S409" s="31"/>
    </row>
    <row r="410" spans="1:19" x14ac:dyDescent="0.25">
      <c r="A410" s="32">
        <v>203</v>
      </c>
      <c r="B410" s="33">
        <v>1169297</v>
      </c>
      <c r="C410" s="32" t="s">
        <v>226</v>
      </c>
      <c r="D410" s="1">
        <v>113</v>
      </c>
      <c r="E410" s="1" t="s">
        <v>104</v>
      </c>
      <c r="F410" s="3">
        <v>950400</v>
      </c>
      <c r="G410" s="3">
        <v>950400</v>
      </c>
      <c r="H410" s="3">
        <v>950400</v>
      </c>
      <c r="I410" s="3">
        <v>950400</v>
      </c>
      <c r="J410" s="3">
        <v>950400</v>
      </c>
      <c r="K410" s="3">
        <v>950400</v>
      </c>
      <c r="L410" s="3">
        <v>950400</v>
      </c>
      <c r="M410" s="3">
        <v>475200</v>
      </c>
      <c r="N410" s="17"/>
      <c r="O410" s="17"/>
      <c r="P410" s="17"/>
      <c r="Q410" s="17"/>
      <c r="R410" s="11">
        <f t="shared" si="136"/>
        <v>594000</v>
      </c>
      <c r="S410" s="31">
        <f>SUM(R410,M410,L410,K410,J410,I410,H410,G410,F410,F411,G411,H411,I411,J411,K411,L411,M411,R411)</f>
        <v>67003787.5</v>
      </c>
    </row>
    <row r="411" spans="1:19" x14ac:dyDescent="0.25">
      <c r="A411" s="32"/>
      <c r="B411" s="33"/>
      <c r="C411" s="32"/>
      <c r="D411" s="1">
        <v>111</v>
      </c>
      <c r="E411" s="1" t="s">
        <v>22</v>
      </c>
      <c r="F411" s="3">
        <v>7296220</v>
      </c>
      <c r="G411" s="3">
        <v>7296220</v>
      </c>
      <c r="H411" s="3">
        <v>7296220</v>
      </c>
      <c r="I411" s="3">
        <v>7296220</v>
      </c>
      <c r="J411" s="3">
        <v>7296220</v>
      </c>
      <c r="K411" s="3">
        <v>7296220</v>
      </c>
      <c r="L411" s="3">
        <v>7296220</v>
      </c>
      <c r="M411" s="3">
        <v>3648110</v>
      </c>
      <c r="N411" s="17"/>
      <c r="O411" s="17"/>
      <c r="P411" s="17"/>
      <c r="Q411" s="17"/>
      <c r="R411" s="11">
        <f t="shared" si="136"/>
        <v>4560137.5</v>
      </c>
      <c r="S411" s="31"/>
    </row>
    <row r="412" spans="1:19" x14ac:dyDescent="0.25">
      <c r="A412" s="32">
        <v>204</v>
      </c>
      <c r="B412" s="33">
        <v>973733</v>
      </c>
      <c r="C412" s="32" t="s">
        <v>227</v>
      </c>
      <c r="D412" s="1">
        <v>113</v>
      </c>
      <c r="E412" s="1" t="s">
        <v>104</v>
      </c>
      <c r="F412" s="3">
        <v>950400</v>
      </c>
      <c r="G412" s="3">
        <v>950400</v>
      </c>
      <c r="H412" s="3">
        <v>950400</v>
      </c>
      <c r="I412" s="3">
        <v>950400</v>
      </c>
      <c r="J412" s="3">
        <v>950400</v>
      </c>
      <c r="K412" s="3">
        <v>950400</v>
      </c>
      <c r="L412" s="3">
        <v>950400</v>
      </c>
      <c r="M412" s="3">
        <v>475200</v>
      </c>
      <c r="N412" s="17"/>
      <c r="O412" s="17"/>
      <c r="P412" s="17"/>
      <c r="Q412" s="17"/>
      <c r="R412" s="11">
        <f t="shared" si="136"/>
        <v>594000</v>
      </c>
      <c r="S412" s="31">
        <f>SUM(R412,M412,L412,K412,J412,I412,H412,G412,F412,F413,G413,H413,I413,J413,K413,L413,M413,R413)</f>
        <v>67003787.5</v>
      </c>
    </row>
    <row r="413" spans="1:19" x14ac:dyDescent="0.25">
      <c r="A413" s="32"/>
      <c r="B413" s="33"/>
      <c r="C413" s="32"/>
      <c r="D413" s="1">
        <v>111</v>
      </c>
      <c r="E413" s="1" t="s">
        <v>22</v>
      </c>
      <c r="F413" s="3">
        <v>7296220</v>
      </c>
      <c r="G413" s="3">
        <v>7296220</v>
      </c>
      <c r="H413" s="3">
        <v>7296220</v>
      </c>
      <c r="I413" s="3">
        <v>7296220</v>
      </c>
      <c r="J413" s="3">
        <v>7296220</v>
      </c>
      <c r="K413" s="3">
        <v>7296220</v>
      </c>
      <c r="L413" s="3">
        <v>7296220</v>
      </c>
      <c r="M413" s="3">
        <v>3648110</v>
      </c>
      <c r="N413" s="17"/>
      <c r="O413" s="17"/>
      <c r="P413" s="17"/>
      <c r="Q413" s="17"/>
      <c r="R413" s="11">
        <f t="shared" si="136"/>
        <v>4560137.5</v>
      </c>
      <c r="S413" s="31"/>
    </row>
    <row r="414" spans="1:19" x14ac:dyDescent="0.25">
      <c r="A414" s="32">
        <v>205</v>
      </c>
      <c r="B414" s="33">
        <v>4649248</v>
      </c>
      <c r="C414" s="32" t="s">
        <v>228</v>
      </c>
      <c r="D414" s="1">
        <v>113</v>
      </c>
      <c r="E414" s="1" t="s">
        <v>104</v>
      </c>
      <c r="F414" s="3">
        <v>950400</v>
      </c>
      <c r="G414" s="3">
        <v>950400</v>
      </c>
      <c r="H414" s="3">
        <v>950400</v>
      </c>
      <c r="I414" s="3">
        <v>950400</v>
      </c>
      <c r="J414" s="3">
        <v>950400</v>
      </c>
      <c r="K414" s="3">
        <v>950400</v>
      </c>
      <c r="L414" s="3">
        <v>950400</v>
      </c>
      <c r="M414" s="3">
        <v>475200</v>
      </c>
      <c r="N414" s="17"/>
      <c r="O414" s="17"/>
      <c r="P414" s="17"/>
      <c r="Q414" s="17"/>
      <c r="R414" s="11">
        <f t="shared" si="136"/>
        <v>594000</v>
      </c>
      <c r="S414" s="31">
        <f>SUM(R414,M414,L414,K414,J414,I414,H414,G414,F414,F415,G415,H415,I415,J415,K415,L415,M415,R415)</f>
        <v>67003787.5</v>
      </c>
    </row>
    <row r="415" spans="1:19" x14ac:dyDescent="0.25">
      <c r="A415" s="32"/>
      <c r="B415" s="33"/>
      <c r="C415" s="32"/>
      <c r="D415" s="1">
        <v>111</v>
      </c>
      <c r="E415" s="1" t="s">
        <v>22</v>
      </c>
      <c r="F415" s="3">
        <v>7296220</v>
      </c>
      <c r="G415" s="3">
        <v>7296220</v>
      </c>
      <c r="H415" s="3">
        <v>7296220</v>
      </c>
      <c r="I415" s="3">
        <v>7296220</v>
      </c>
      <c r="J415" s="3">
        <v>7296220</v>
      </c>
      <c r="K415" s="3">
        <v>7296220</v>
      </c>
      <c r="L415" s="3">
        <v>7296220</v>
      </c>
      <c r="M415" s="3">
        <v>3648110</v>
      </c>
      <c r="N415" s="17"/>
      <c r="O415" s="17"/>
      <c r="P415" s="17"/>
      <c r="Q415" s="17"/>
      <c r="R415" s="11">
        <f t="shared" si="136"/>
        <v>4560137.5</v>
      </c>
      <c r="S415" s="31"/>
    </row>
    <row r="416" spans="1:19" ht="46.5" x14ac:dyDescent="0.7">
      <c r="C416" s="41" t="s">
        <v>0</v>
      </c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</row>
    <row r="417" spans="1:19" x14ac:dyDescent="0.25">
      <c r="A417" s="40" t="s">
        <v>20</v>
      </c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</row>
    <row r="418" spans="1:19" x14ac:dyDescent="0.25">
      <c r="A418" s="1" t="s">
        <v>1</v>
      </c>
      <c r="B418" s="1" t="s">
        <v>2</v>
      </c>
      <c r="C418" s="1" t="s">
        <v>3</v>
      </c>
      <c r="D418" s="1" t="s">
        <v>4</v>
      </c>
      <c r="E418" s="1" t="s">
        <v>5</v>
      </c>
      <c r="F418" s="1" t="s">
        <v>6</v>
      </c>
      <c r="G418" s="1" t="s">
        <v>7</v>
      </c>
      <c r="H418" s="1" t="s">
        <v>8</v>
      </c>
      <c r="I418" s="1" t="s">
        <v>9</v>
      </c>
      <c r="J418" s="1" t="s">
        <v>10</v>
      </c>
      <c r="K418" s="1" t="s">
        <v>11</v>
      </c>
      <c r="L418" s="1" t="s">
        <v>12</v>
      </c>
      <c r="M418" s="1" t="s">
        <v>13</v>
      </c>
      <c r="N418" s="1" t="s">
        <v>14</v>
      </c>
      <c r="O418" s="1" t="s">
        <v>15</v>
      </c>
      <c r="P418" s="1" t="s">
        <v>16</v>
      </c>
      <c r="Q418" s="1" t="s">
        <v>17</v>
      </c>
      <c r="R418" s="1" t="s">
        <v>18</v>
      </c>
      <c r="S418" s="1" t="s">
        <v>19</v>
      </c>
    </row>
    <row r="419" spans="1:19" x14ac:dyDescent="0.25">
      <c r="A419" s="32">
        <v>206</v>
      </c>
      <c r="B419" s="33">
        <v>2659101</v>
      </c>
      <c r="C419" s="32" t="s">
        <v>229</v>
      </c>
      <c r="D419" s="1">
        <v>113</v>
      </c>
      <c r="E419" s="1" t="s">
        <v>104</v>
      </c>
      <c r="F419" s="3">
        <v>696960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1">
        <f t="shared" ref="R419:R424" si="137">(F419+G419+H419+I419+J419+K419+L419+M419+N419+O419+P419+Q419)/12</f>
        <v>58080</v>
      </c>
      <c r="S419" s="31">
        <f>SUM(R419,F419,F420,R420)</f>
        <v>6551481.083333333</v>
      </c>
    </row>
    <row r="420" spans="1:19" x14ac:dyDescent="0.25">
      <c r="A420" s="32"/>
      <c r="B420" s="33"/>
      <c r="C420" s="32"/>
      <c r="D420" s="1">
        <v>111</v>
      </c>
      <c r="E420" s="1" t="s">
        <v>22</v>
      </c>
      <c r="F420" s="3">
        <v>5350561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1">
        <f t="shared" si="137"/>
        <v>445880.08333333331</v>
      </c>
      <c r="S420" s="31"/>
    </row>
    <row r="421" spans="1:19" x14ac:dyDescent="0.25">
      <c r="A421" s="32">
        <v>207</v>
      </c>
      <c r="B421" s="33">
        <v>3263455</v>
      </c>
      <c r="C421" s="32" t="s">
        <v>230</v>
      </c>
      <c r="D421" s="1">
        <v>113</v>
      </c>
      <c r="E421" s="1" t="s">
        <v>104</v>
      </c>
      <c r="F421" s="3">
        <v>950400</v>
      </c>
      <c r="G421" s="3">
        <v>950400</v>
      </c>
      <c r="H421" s="3">
        <v>950400</v>
      </c>
      <c r="I421" s="3">
        <v>950400</v>
      </c>
      <c r="J421" s="3">
        <v>950400</v>
      </c>
      <c r="K421" s="3">
        <v>950400</v>
      </c>
      <c r="L421" s="3">
        <v>950400</v>
      </c>
      <c r="M421" s="3">
        <v>475200</v>
      </c>
      <c r="N421" s="17"/>
      <c r="O421" s="17"/>
      <c r="P421" s="17"/>
      <c r="Q421" s="17"/>
      <c r="R421" s="11">
        <f t="shared" si="137"/>
        <v>594000</v>
      </c>
      <c r="S421" s="31">
        <f>SUM(R421,M421,L421,K421,J421,I421,H421,G421,F421,F422,G422,H422,I422,J422,K422,L422,M422,R422)</f>
        <v>67003787.5</v>
      </c>
    </row>
    <row r="422" spans="1:19" x14ac:dyDescent="0.25">
      <c r="A422" s="32"/>
      <c r="B422" s="33"/>
      <c r="C422" s="32"/>
      <c r="D422" s="1">
        <v>111</v>
      </c>
      <c r="E422" s="1" t="s">
        <v>22</v>
      </c>
      <c r="F422" s="3">
        <v>7296220</v>
      </c>
      <c r="G422" s="3">
        <v>7296220</v>
      </c>
      <c r="H422" s="3">
        <v>7296220</v>
      </c>
      <c r="I422" s="3">
        <v>7296220</v>
      </c>
      <c r="J422" s="3">
        <v>7296220</v>
      </c>
      <c r="K422" s="3">
        <v>7296220</v>
      </c>
      <c r="L422" s="3">
        <v>7296220</v>
      </c>
      <c r="M422" s="3">
        <v>3648110</v>
      </c>
      <c r="N422" s="17"/>
      <c r="O422" s="17"/>
      <c r="P422" s="17"/>
      <c r="Q422" s="17"/>
      <c r="R422" s="11">
        <f t="shared" si="137"/>
        <v>4560137.5</v>
      </c>
      <c r="S422" s="31"/>
    </row>
    <row r="423" spans="1:19" x14ac:dyDescent="0.25">
      <c r="A423" s="32">
        <v>208</v>
      </c>
      <c r="B423" s="33">
        <v>1983716</v>
      </c>
      <c r="C423" s="32" t="s">
        <v>231</v>
      </c>
      <c r="D423" s="1">
        <v>113</v>
      </c>
      <c r="E423" s="1" t="s">
        <v>104</v>
      </c>
      <c r="F423" s="17"/>
      <c r="G423" s="17"/>
      <c r="H423" s="3">
        <v>950400</v>
      </c>
      <c r="I423" s="3">
        <v>950400</v>
      </c>
      <c r="J423" s="3">
        <v>950400</v>
      </c>
      <c r="K423" s="3">
        <v>950400</v>
      </c>
      <c r="L423" s="3">
        <v>950400</v>
      </c>
      <c r="M423" s="3">
        <v>475200</v>
      </c>
      <c r="N423" s="17"/>
      <c r="O423" s="17"/>
      <c r="P423" s="17"/>
      <c r="Q423" s="17"/>
      <c r="R423" s="11">
        <f t="shared" si="137"/>
        <v>435600</v>
      </c>
      <c r="S423" s="31">
        <f>SUM(R423,M423,L423,K423,J423,I423,H423,H424,I424,J424,K424,L424,M424,R424)</f>
        <v>49136110.833333336</v>
      </c>
    </row>
    <row r="424" spans="1:19" x14ac:dyDescent="0.25">
      <c r="A424" s="32"/>
      <c r="B424" s="33"/>
      <c r="C424" s="32"/>
      <c r="D424" s="1">
        <v>111</v>
      </c>
      <c r="E424" s="1" t="s">
        <v>22</v>
      </c>
      <c r="F424" s="17"/>
      <c r="G424" s="17"/>
      <c r="H424" s="3">
        <v>7296220</v>
      </c>
      <c r="I424" s="3">
        <v>7296220</v>
      </c>
      <c r="J424" s="3">
        <v>7296220</v>
      </c>
      <c r="K424" s="3">
        <v>7296220</v>
      </c>
      <c r="L424" s="3">
        <v>7296220</v>
      </c>
      <c r="M424" s="3">
        <v>3648110</v>
      </c>
      <c r="N424" s="17"/>
      <c r="O424" s="17"/>
      <c r="P424" s="17"/>
      <c r="Q424" s="17"/>
      <c r="R424" s="11">
        <f t="shared" si="137"/>
        <v>3344100.8333333335</v>
      </c>
      <c r="S424" s="31"/>
    </row>
    <row r="425" spans="1:19" x14ac:dyDescent="0.25">
      <c r="A425" s="18">
        <v>209</v>
      </c>
      <c r="B425" s="20">
        <v>1969807</v>
      </c>
      <c r="C425" s="18" t="s">
        <v>232</v>
      </c>
      <c r="D425" s="1">
        <v>144</v>
      </c>
      <c r="E425" s="1" t="s">
        <v>22</v>
      </c>
      <c r="F425" s="4">
        <v>1800000</v>
      </c>
      <c r="G425" s="3">
        <v>1800000</v>
      </c>
      <c r="H425" s="3">
        <v>1800000</v>
      </c>
      <c r="I425" s="3">
        <v>1800000</v>
      </c>
      <c r="J425" s="3">
        <v>1500000</v>
      </c>
      <c r="K425" s="3">
        <v>1500000</v>
      </c>
      <c r="L425" s="3">
        <v>1500000</v>
      </c>
      <c r="M425" s="3">
        <v>1500000</v>
      </c>
      <c r="N425" s="3">
        <v>1500000</v>
      </c>
      <c r="O425" s="3">
        <v>1500000</v>
      </c>
      <c r="P425" s="3">
        <v>1500000</v>
      </c>
      <c r="Q425" s="3">
        <v>1500000</v>
      </c>
      <c r="R425" s="3">
        <f>(F425+G425+H425+I425+J425+K425+L425+M425+N425+O425+Q426+Q425)/12</f>
        <v>1600000</v>
      </c>
      <c r="S425" s="2">
        <f t="shared" ref="S425:S431" si="138">SUM(F425:R425)</f>
        <v>20800000</v>
      </c>
    </row>
    <row r="426" spans="1:19" x14ac:dyDescent="0.25">
      <c r="A426" s="18">
        <v>210</v>
      </c>
      <c r="B426" s="5">
        <v>4950530</v>
      </c>
      <c r="C426" s="18" t="s">
        <v>233</v>
      </c>
      <c r="D426" s="1">
        <v>144</v>
      </c>
      <c r="E426" s="1" t="s">
        <v>22</v>
      </c>
      <c r="F426" s="4">
        <v>1800000</v>
      </c>
      <c r="G426" s="4">
        <v>1800000</v>
      </c>
      <c r="H426" s="3">
        <v>1800000</v>
      </c>
      <c r="I426" s="3">
        <v>1800000</v>
      </c>
      <c r="J426" s="4">
        <v>1500000</v>
      </c>
      <c r="K426" s="4">
        <v>1500000</v>
      </c>
      <c r="L426" s="4">
        <v>1500000</v>
      </c>
      <c r="M426" s="6">
        <v>1500000</v>
      </c>
      <c r="N426" s="4">
        <v>1500000</v>
      </c>
      <c r="O426" s="3">
        <v>1500000</v>
      </c>
      <c r="P426" s="3">
        <v>1500000</v>
      </c>
      <c r="Q426" s="3">
        <v>1500000</v>
      </c>
      <c r="R426" s="3">
        <f>(F426+G426+H426+I426+J426+K426+L426+M426+N426+O426+P426+Q426)/12</f>
        <v>1600000</v>
      </c>
      <c r="S426" s="2">
        <f t="shared" si="138"/>
        <v>20800000</v>
      </c>
    </row>
    <row r="427" spans="1:19" x14ac:dyDescent="0.25">
      <c r="A427" s="18">
        <v>211</v>
      </c>
      <c r="B427" s="5">
        <v>5260068</v>
      </c>
      <c r="C427" s="18" t="s">
        <v>234</v>
      </c>
      <c r="D427" s="1">
        <v>144</v>
      </c>
      <c r="E427" s="1" t="s">
        <v>22</v>
      </c>
      <c r="F427" s="4">
        <v>1800000</v>
      </c>
      <c r="G427" s="4">
        <v>1800000</v>
      </c>
      <c r="H427" s="3">
        <v>1800000</v>
      </c>
      <c r="I427" s="4">
        <v>1800000</v>
      </c>
      <c r="J427" s="4">
        <v>1500000</v>
      </c>
      <c r="K427" s="4">
        <v>1500000</v>
      </c>
      <c r="L427" s="4">
        <v>1500000</v>
      </c>
      <c r="M427" s="6">
        <v>1500000</v>
      </c>
      <c r="N427" s="4">
        <v>1500000</v>
      </c>
      <c r="O427" s="3">
        <v>1500000</v>
      </c>
      <c r="P427" s="3">
        <v>1500000</v>
      </c>
      <c r="Q427" s="3">
        <v>1500000</v>
      </c>
      <c r="R427" s="3">
        <f t="shared" ref="R427:R447" si="139">(F427+G427+H427+I427+J427+K427+L427+M427+N427+O427+P427+Q427)/12</f>
        <v>1600000</v>
      </c>
      <c r="S427" s="2">
        <f t="shared" si="138"/>
        <v>20800000</v>
      </c>
    </row>
    <row r="428" spans="1:19" x14ac:dyDescent="0.25">
      <c r="A428" s="18">
        <v>212</v>
      </c>
      <c r="B428" s="5">
        <v>2508073</v>
      </c>
      <c r="C428" s="18" t="s">
        <v>235</v>
      </c>
      <c r="D428" s="1">
        <v>144</v>
      </c>
      <c r="E428" s="1" t="s">
        <v>22</v>
      </c>
      <c r="F428" s="4">
        <v>1800000</v>
      </c>
      <c r="G428" s="4">
        <v>1800000</v>
      </c>
      <c r="H428" s="4">
        <v>1800000</v>
      </c>
      <c r="I428" s="4">
        <v>1800000</v>
      </c>
      <c r="J428" s="4">
        <v>1500000</v>
      </c>
      <c r="K428" s="4">
        <v>1500000</v>
      </c>
      <c r="L428" s="4">
        <v>1500000</v>
      </c>
      <c r="M428" s="6">
        <v>1500000</v>
      </c>
      <c r="N428" s="4">
        <v>1500000</v>
      </c>
      <c r="O428" s="3">
        <v>1500000</v>
      </c>
      <c r="P428" s="3">
        <v>1500000</v>
      </c>
      <c r="Q428" s="3">
        <v>1500000</v>
      </c>
      <c r="R428" s="3">
        <f t="shared" si="139"/>
        <v>1600000</v>
      </c>
      <c r="S428" s="2">
        <f t="shared" si="138"/>
        <v>20800000</v>
      </c>
    </row>
    <row r="429" spans="1:19" x14ac:dyDescent="0.25">
      <c r="A429" s="18">
        <v>213</v>
      </c>
      <c r="B429" s="5">
        <v>2609442</v>
      </c>
      <c r="C429" s="18" t="s">
        <v>236</v>
      </c>
      <c r="D429" s="1">
        <v>144</v>
      </c>
      <c r="E429" s="1" t="s">
        <v>22</v>
      </c>
      <c r="F429" s="4">
        <v>1800000</v>
      </c>
      <c r="G429" s="4">
        <v>1800000</v>
      </c>
      <c r="H429" s="4">
        <v>1800000</v>
      </c>
      <c r="I429" s="4">
        <v>1800000</v>
      </c>
      <c r="J429" s="4">
        <v>1500000</v>
      </c>
      <c r="K429" s="4">
        <v>1500000</v>
      </c>
      <c r="L429" s="4">
        <v>1500000</v>
      </c>
      <c r="M429" s="6">
        <v>1500000</v>
      </c>
      <c r="N429" s="4">
        <v>1500000</v>
      </c>
      <c r="O429" s="3">
        <v>1500000</v>
      </c>
      <c r="P429" s="3">
        <v>1500000</v>
      </c>
      <c r="Q429" s="3">
        <v>1500000</v>
      </c>
      <c r="R429" s="3">
        <f t="shared" si="139"/>
        <v>1600000</v>
      </c>
      <c r="S429" s="2">
        <f t="shared" si="138"/>
        <v>20800000</v>
      </c>
    </row>
    <row r="430" spans="1:19" x14ac:dyDescent="0.25">
      <c r="A430" s="18">
        <v>214</v>
      </c>
      <c r="B430" s="5">
        <v>1678166</v>
      </c>
      <c r="C430" s="18" t="s">
        <v>237</v>
      </c>
      <c r="D430" s="1">
        <v>144</v>
      </c>
      <c r="E430" s="1" t="s">
        <v>22</v>
      </c>
      <c r="F430" s="17"/>
      <c r="G430" s="17"/>
      <c r="H430" s="17"/>
      <c r="I430" s="17"/>
      <c r="J430" s="4">
        <v>1000000</v>
      </c>
      <c r="K430" s="4">
        <v>1000000</v>
      </c>
      <c r="L430" s="4">
        <v>1000000</v>
      </c>
      <c r="M430" s="3">
        <v>1000000</v>
      </c>
      <c r="N430" s="3">
        <v>1000000</v>
      </c>
      <c r="O430" s="3">
        <v>1000000</v>
      </c>
      <c r="P430" s="3">
        <v>1000000</v>
      </c>
      <c r="Q430" s="3">
        <v>1000000</v>
      </c>
      <c r="R430" s="3">
        <f t="shared" si="139"/>
        <v>666666.66666666663</v>
      </c>
      <c r="S430" s="2">
        <f t="shared" si="138"/>
        <v>8666666.666666666</v>
      </c>
    </row>
    <row r="431" spans="1:19" x14ac:dyDescent="0.25">
      <c r="A431" s="18">
        <v>215</v>
      </c>
      <c r="B431" s="5">
        <v>5546919</v>
      </c>
      <c r="C431" s="18" t="s">
        <v>238</v>
      </c>
      <c r="D431" s="1">
        <v>144</v>
      </c>
      <c r="E431" s="1" t="s">
        <v>22</v>
      </c>
      <c r="F431" s="4">
        <v>1800000</v>
      </c>
      <c r="G431" s="4">
        <v>1800000</v>
      </c>
      <c r="H431" s="3">
        <v>1800000</v>
      </c>
      <c r="I431" s="4">
        <v>1800000</v>
      </c>
      <c r="J431" s="3">
        <v>1500000</v>
      </c>
      <c r="K431" s="3">
        <v>1500000</v>
      </c>
      <c r="L431" s="3">
        <v>1500000</v>
      </c>
      <c r="M431" s="3">
        <v>1500000</v>
      </c>
      <c r="N431" s="3">
        <v>1500000</v>
      </c>
      <c r="O431" s="3">
        <v>1500000</v>
      </c>
      <c r="P431" s="3">
        <v>1500000</v>
      </c>
      <c r="Q431" s="3">
        <v>1500000</v>
      </c>
      <c r="R431" s="3">
        <f t="shared" si="139"/>
        <v>1600000</v>
      </c>
      <c r="S431" s="2">
        <f t="shared" si="138"/>
        <v>20800000</v>
      </c>
    </row>
    <row r="432" spans="1:19" x14ac:dyDescent="0.25">
      <c r="A432" s="18">
        <v>216</v>
      </c>
      <c r="B432" s="26">
        <v>3199874</v>
      </c>
      <c r="C432" s="18" t="s">
        <v>239</v>
      </c>
      <c r="D432" s="1">
        <v>144</v>
      </c>
      <c r="E432" s="1" t="s">
        <v>22</v>
      </c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3">
        <v>1500000</v>
      </c>
      <c r="R432" s="3">
        <f t="shared" si="139"/>
        <v>125000</v>
      </c>
      <c r="S432" s="2">
        <v>1625000</v>
      </c>
    </row>
    <row r="433" spans="1:19" x14ac:dyDescent="0.25">
      <c r="A433" s="18">
        <v>217</v>
      </c>
      <c r="B433" s="5">
        <v>974778</v>
      </c>
      <c r="C433" s="18" t="s">
        <v>240</v>
      </c>
      <c r="D433" s="1">
        <v>144</v>
      </c>
      <c r="E433" s="1" t="s">
        <v>22</v>
      </c>
      <c r="F433" s="4">
        <v>1800000</v>
      </c>
      <c r="G433" s="4">
        <v>1800000</v>
      </c>
      <c r="H433" s="4">
        <v>1800000</v>
      </c>
      <c r="I433" s="4">
        <v>1800000</v>
      </c>
      <c r="J433" s="3">
        <v>1500000</v>
      </c>
      <c r="K433" s="3">
        <v>1500000</v>
      </c>
      <c r="L433" s="3">
        <v>1500000</v>
      </c>
      <c r="M433" s="3">
        <v>1500000</v>
      </c>
      <c r="N433" s="3">
        <v>1500000</v>
      </c>
      <c r="O433" s="3">
        <v>1500000</v>
      </c>
      <c r="P433" s="3">
        <v>1500000</v>
      </c>
      <c r="Q433" s="3">
        <v>1500000</v>
      </c>
      <c r="R433" s="3">
        <f t="shared" si="139"/>
        <v>1600000</v>
      </c>
      <c r="S433" s="2">
        <f t="shared" ref="S433:S447" si="140">SUM(F433:R433)</f>
        <v>20800000</v>
      </c>
    </row>
    <row r="434" spans="1:19" x14ac:dyDescent="0.25">
      <c r="A434" s="18">
        <v>218</v>
      </c>
      <c r="B434" s="5">
        <v>5025521</v>
      </c>
      <c r="C434" s="18" t="s">
        <v>241</v>
      </c>
      <c r="D434" s="1">
        <v>144</v>
      </c>
      <c r="E434" s="1" t="s">
        <v>22</v>
      </c>
      <c r="F434" s="28">
        <v>1200000</v>
      </c>
      <c r="G434" s="28">
        <v>1200000</v>
      </c>
      <c r="H434" s="28">
        <v>1200000</v>
      </c>
      <c r="I434" s="28">
        <v>1200000</v>
      </c>
      <c r="J434" s="3">
        <v>1000000</v>
      </c>
      <c r="K434" s="3">
        <v>1000000</v>
      </c>
      <c r="L434" s="3">
        <v>1000000</v>
      </c>
      <c r="M434" s="3">
        <v>1000000</v>
      </c>
      <c r="N434" s="3">
        <v>1500000</v>
      </c>
      <c r="O434" s="3">
        <v>1500000</v>
      </c>
      <c r="P434" s="3">
        <v>1500000</v>
      </c>
      <c r="Q434" s="3">
        <v>1500000</v>
      </c>
      <c r="R434" s="3">
        <f t="shared" si="139"/>
        <v>1233333.3333333333</v>
      </c>
      <c r="S434" s="2">
        <f t="shared" si="140"/>
        <v>16033333.333333334</v>
      </c>
    </row>
    <row r="435" spans="1:19" x14ac:dyDescent="0.25">
      <c r="A435" s="18">
        <v>219</v>
      </c>
      <c r="B435" s="5">
        <v>1257906</v>
      </c>
      <c r="C435" s="18" t="s">
        <v>242</v>
      </c>
      <c r="D435" s="1">
        <v>144</v>
      </c>
      <c r="E435" s="1" t="s">
        <v>22</v>
      </c>
      <c r="F435" s="4">
        <v>1800000</v>
      </c>
      <c r="G435" s="4">
        <v>1800000</v>
      </c>
      <c r="H435" s="4">
        <v>1800000</v>
      </c>
      <c r="I435" s="4">
        <v>1800000</v>
      </c>
      <c r="J435" s="3">
        <v>1500000</v>
      </c>
      <c r="K435" s="3">
        <v>1500000</v>
      </c>
      <c r="L435" s="3">
        <v>1500000</v>
      </c>
      <c r="M435" s="3">
        <v>1500000</v>
      </c>
      <c r="N435" s="3">
        <v>1500000</v>
      </c>
      <c r="O435" s="3">
        <v>1500000</v>
      </c>
      <c r="P435" s="3">
        <v>1500000</v>
      </c>
      <c r="Q435" s="3">
        <v>1500000</v>
      </c>
      <c r="R435" s="3">
        <f t="shared" si="139"/>
        <v>1600000</v>
      </c>
      <c r="S435" s="2">
        <f t="shared" si="140"/>
        <v>20800000</v>
      </c>
    </row>
    <row r="436" spans="1:19" x14ac:dyDescent="0.25">
      <c r="A436" s="18">
        <v>220</v>
      </c>
      <c r="B436" s="5">
        <v>919953</v>
      </c>
      <c r="C436" s="18" t="s">
        <v>243</v>
      </c>
      <c r="D436" s="1">
        <v>144</v>
      </c>
      <c r="E436" s="1" t="s">
        <v>22</v>
      </c>
      <c r="F436" s="4">
        <v>1800000</v>
      </c>
      <c r="G436" s="4">
        <v>1800000</v>
      </c>
      <c r="H436" s="4">
        <v>1800000</v>
      </c>
      <c r="I436" s="4">
        <v>1800000</v>
      </c>
      <c r="J436" s="3">
        <v>1500000</v>
      </c>
      <c r="K436" s="3">
        <v>1500000</v>
      </c>
      <c r="L436" s="3">
        <v>1500000</v>
      </c>
      <c r="M436" s="3">
        <v>1500000</v>
      </c>
      <c r="N436" s="3">
        <v>1500000</v>
      </c>
      <c r="O436" s="3">
        <v>1500000</v>
      </c>
      <c r="P436" s="3">
        <v>1500000</v>
      </c>
      <c r="Q436" s="3">
        <v>1500000</v>
      </c>
      <c r="R436" s="3">
        <f t="shared" si="139"/>
        <v>1600000</v>
      </c>
      <c r="S436" s="2">
        <f t="shared" si="140"/>
        <v>20800000</v>
      </c>
    </row>
    <row r="437" spans="1:19" x14ac:dyDescent="0.25">
      <c r="A437" s="18">
        <v>221</v>
      </c>
      <c r="B437" s="5">
        <v>980052</v>
      </c>
      <c r="C437" s="18" t="s">
        <v>244</v>
      </c>
      <c r="D437" s="1">
        <v>144</v>
      </c>
      <c r="E437" s="1" t="s">
        <v>22</v>
      </c>
      <c r="F437" s="4">
        <v>1800000</v>
      </c>
      <c r="G437" s="4">
        <v>1800000</v>
      </c>
      <c r="H437" s="4">
        <v>1800000</v>
      </c>
      <c r="I437" s="4">
        <v>1800000</v>
      </c>
      <c r="J437" s="3">
        <v>1500000</v>
      </c>
      <c r="K437" s="3">
        <v>1500000</v>
      </c>
      <c r="L437" s="3">
        <v>1500000</v>
      </c>
      <c r="M437" s="3">
        <v>1500000</v>
      </c>
      <c r="N437" s="3">
        <v>1500000</v>
      </c>
      <c r="O437" s="3">
        <v>1500000</v>
      </c>
      <c r="P437" s="3">
        <v>1500000</v>
      </c>
      <c r="Q437" s="3">
        <v>1500000</v>
      </c>
      <c r="R437" s="3">
        <f t="shared" si="139"/>
        <v>1600000</v>
      </c>
      <c r="S437" s="2">
        <f t="shared" si="140"/>
        <v>20800000</v>
      </c>
    </row>
    <row r="438" spans="1:19" x14ac:dyDescent="0.25">
      <c r="A438" s="18">
        <v>222</v>
      </c>
      <c r="B438" s="5">
        <v>4193308</v>
      </c>
      <c r="C438" s="18" t="s">
        <v>245</v>
      </c>
      <c r="D438" s="1">
        <v>144</v>
      </c>
      <c r="E438" s="1" t="s">
        <v>22</v>
      </c>
      <c r="F438" s="3">
        <v>800000</v>
      </c>
      <c r="G438" s="3">
        <v>800000</v>
      </c>
      <c r="H438" s="3">
        <v>800000</v>
      </c>
      <c r="I438" s="3">
        <v>800000</v>
      </c>
      <c r="J438" s="3">
        <v>800000</v>
      </c>
      <c r="K438" s="3">
        <v>800000</v>
      </c>
      <c r="L438" s="3">
        <v>800000</v>
      </c>
      <c r="M438" s="3">
        <v>800000</v>
      </c>
      <c r="N438" s="3">
        <v>1000000</v>
      </c>
      <c r="O438" s="3">
        <v>1000000</v>
      </c>
      <c r="P438" s="3">
        <v>1000000</v>
      </c>
      <c r="Q438" s="3">
        <v>1000000</v>
      </c>
      <c r="R438" s="3">
        <f t="shared" si="139"/>
        <v>866666.66666666663</v>
      </c>
      <c r="S438" s="2">
        <f t="shared" si="140"/>
        <v>11266666.666666666</v>
      </c>
    </row>
    <row r="439" spans="1:19" x14ac:dyDescent="0.25">
      <c r="A439" s="18">
        <v>223</v>
      </c>
      <c r="B439" s="5">
        <v>4966134</v>
      </c>
      <c r="C439" s="18" t="s">
        <v>246</v>
      </c>
      <c r="D439" s="1">
        <v>144</v>
      </c>
      <c r="E439" s="1" t="s">
        <v>22</v>
      </c>
      <c r="F439" s="3">
        <v>1000000</v>
      </c>
      <c r="G439" s="3">
        <v>1200000</v>
      </c>
      <c r="H439" s="3">
        <v>1200000</v>
      </c>
      <c r="I439" s="3">
        <v>1200000</v>
      </c>
      <c r="J439" s="3">
        <v>1000000</v>
      </c>
      <c r="K439" s="3">
        <v>1000000</v>
      </c>
      <c r="L439" s="3">
        <v>1000000</v>
      </c>
      <c r="M439" s="3">
        <v>1000000</v>
      </c>
      <c r="N439" s="3">
        <v>1000000</v>
      </c>
      <c r="O439" s="3">
        <v>1000000</v>
      </c>
      <c r="P439" s="3">
        <v>1000000</v>
      </c>
      <c r="Q439" s="3">
        <v>1000000</v>
      </c>
      <c r="R439" s="3">
        <f t="shared" si="139"/>
        <v>1050000</v>
      </c>
      <c r="S439" s="2">
        <f t="shared" si="140"/>
        <v>13650000</v>
      </c>
    </row>
    <row r="440" spans="1:19" x14ac:dyDescent="0.25">
      <c r="A440" s="18">
        <v>224</v>
      </c>
      <c r="B440" s="5">
        <v>1275859</v>
      </c>
      <c r="C440" s="18" t="s">
        <v>247</v>
      </c>
      <c r="D440" s="1">
        <v>144</v>
      </c>
      <c r="E440" s="1" t="s">
        <v>22</v>
      </c>
      <c r="F440" s="4">
        <v>1800000</v>
      </c>
      <c r="G440" s="4">
        <v>1800000</v>
      </c>
      <c r="H440" s="3">
        <v>1800000</v>
      </c>
      <c r="I440" s="4">
        <v>1800000</v>
      </c>
      <c r="J440" s="3">
        <v>1500000</v>
      </c>
      <c r="K440" s="3">
        <v>1500000</v>
      </c>
      <c r="L440" s="3">
        <v>1500000</v>
      </c>
      <c r="M440" s="3">
        <v>1500000</v>
      </c>
      <c r="N440" s="3">
        <v>1500000</v>
      </c>
      <c r="O440" s="3">
        <v>1500000</v>
      </c>
      <c r="P440" s="3">
        <v>1500000</v>
      </c>
      <c r="Q440" s="3">
        <v>1500000</v>
      </c>
      <c r="R440" s="3">
        <f t="shared" si="139"/>
        <v>1600000</v>
      </c>
      <c r="S440" s="2">
        <f t="shared" si="140"/>
        <v>20800000</v>
      </c>
    </row>
    <row r="441" spans="1:19" x14ac:dyDescent="0.25">
      <c r="A441" s="18">
        <v>225</v>
      </c>
      <c r="B441" s="5">
        <v>3471752</v>
      </c>
      <c r="C441" s="18" t="s">
        <v>248</v>
      </c>
      <c r="D441" s="1">
        <v>144</v>
      </c>
      <c r="E441" s="1" t="s">
        <v>22</v>
      </c>
      <c r="F441" s="3">
        <v>1500000</v>
      </c>
      <c r="G441" s="3">
        <v>1500000</v>
      </c>
      <c r="H441" s="3">
        <v>1500000</v>
      </c>
      <c r="I441" s="3">
        <v>1500000</v>
      </c>
      <c r="J441" s="3">
        <v>1500000</v>
      </c>
      <c r="K441" s="3">
        <v>1500000</v>
      </c>
      <c r="L441" s="3">
        <v>1500000</v>
      </c>
      <c r="M441" s="3">
        <v>1500000</v>
      </c>
      <c r="N441" s="3">
        <v>1500000</v>
      </c>
      <c r="O441" s="3">
        <v>1500000</v>
      </c>
      <c r="P441" s="3">
        <v>1500000</v>
      </c>
      <c r="Q441" s="3">
        <v>1500000</v>
      </c>
      <c r="R441" s="3">
        <f t="shared" si="139"/>
        <v>1500000</v>
      </c>
      <c r="S441" s="2">
        <f t="shared" si="140"/>
        <v>19500000</v>
      </c>
    </row>
    <row r="442" spans="1:19" x14ac:dyDescent="0.25">
      <c r="A442" s="18">
        <v>226</v>
      </c>
      <c r="B442" s="5">
        <v>159700</v>
      </c>
      <c r="C442" s="18" t="s">
        <v>249</v>
      </c>
      <c r="D442" s="1">
        <v>144</v>
      </c>
      <c r="E442" s="1" t="s">
        <v>22</v>
      </c>
      <c r="F442" s="3">
        <v>0</v>
      </c>
      <c r="G442" s="3">
        <v>1800000</v>
      </c>
      <c r="H442" s="3">
        <v>1800000</v>
      </c>
      <c r="I442" s="4">
        <v>1800000</v>
      </c>
      <c r="J442" s="3">
        <v>1500000</v>
      </c>
      <c r="K442" s="3">
        <v>1500000</v>
      </c>
      <c r="L442" s="3">
        <v>1500000</v>
      </c>
      <c r="M442" s="3">
        <v>1500000</v>
      </c>
      <c r="N442" s="3">
        <v>1500000</v>
      </c>
      <c r="O442" s="3">
        <v>1500000</v>
      </c>
      <c r="P442" s="3">
        <v>1500000</v>
      </c>
      <c r="Q442" s="3">
        <v>1500000</v>
      </c>
      <c r="R442" s="3">
        <f t="shared" si="139"/>
        <v>1450000</v>
      </c>
      <c r="S442" s="2">
        <f t="shared" si="140"/>
        <v>18850000</v>
      </c>
    </row>
    <row r="443" spans="1:19" x14ac:dyDescent="0.25">
      <c r="A443" s="18">
        <v>227</v>
      </c>
      <c r="B443" s="5">
        <v>1773602</v>
      </c>
      <c r="C443" s="18" t="s">
        <v>250</v>
      </c>
      <c r="D443" s="1">
        <v>144</v>
      </c>
      <c r="E443" s="1" t="s">
        <v>22</v>
      </c>
      <c r="F443" s="3">
        <v>0</v>
      </c>
      <c r="G443" s="3">
        <v>0</v>
      </c>
      <c r="H443" s="3">
        <v>0</v>
      </c>
      <c r="I443" s="3">
        <v>0</v>
      </c>
      <c r="J443" s="3">
        <v>1000000</v>
      </c>
      <c r="K443" s="3">
        <v>800000</v>
      </c>
      <c r="L443" s="3">
        <v>800000</v>
      </c>
      <c r="M443" s="3">
        <v>800000</v>
      </c>
      <c r="N443" s="3">
        <v>1500000</v>
      </c>
      <c r="O443" s="3">
        <v>1500000</v>
      </c>
      <c r="P443" s="3">
        <v>1500000</v>
      </c>
      <c r="Q443" s="3">
        <v>1500000</v>
      </c>
      <c r="R443" s="3">
        <f t="shared" si="139"/>
        <v>783333.33333333337</v>
      </c>
      <c r="S443" s="2">
        <f t="shared" si="140"/>
        <v>10183333.333333334</v>
      </c>
    </row>
    <row r="444" spans="1:19" x14ac:dyDescent="0.25">
      <c r="A444" s="18">
        <v>228</v>
      </c>
      <c r="B444" s="5">
        <v>1830015</v>
      </c>
      <c r="C444" s="18" t="s">
        <v>251</v>
      </c>
      <c r="D444" s="1">
        <v>144</v>
      </c>
      <c r="E444" s="1" t="s">
        <v>22</v>
      </c>
      <c r="F444" s="3"/>
      <c r="G444" s="3"/>
      <c r="H444" s="3"/>
      <c r="I444" s="3"/>
      <c r="J444" s="3">
        <v>1000000</v>
      </c>
      <c r="K444" s="3">
        <v>1000000</v>
      </c>
      <c r="L444" s="3">
        <v>1000000</v>
      </c>
      <c r="M444" s="3">
        <v>1000000</v>
      </c>
      <c r="N444" s="3">
        <v>1000000</v>
      </c>
      <c r="O444" s="3">
        <v>1000000</v>
      </c>
      <c r="P444" s="3">
        <v>1000000</v>
      </c>
      <c r="Q444" s="3">
        <v>1000000</v>
      </c>
      <c r="R444" s="3">
        <f t="shared" si="139"/>
        <v>666666.66666666663</v>
      </c>
      <c r="S444" s="2">
        <f t="shared" si="140"/>
        <v>8666666.666666666</v>
      </c>
    </row>
    <row r="445" spans="1:19" x14ac:dyDescent="0.25">
      <c r="A445" s="18">
        <v>229</v>
      </c>
      <c r="B445" s="5">
        <v>5045262</v>
      </c>
      <c r="C445" s="18" t="s">
        <v>252</v>
      </c>
      <c r="D445" s="1">
        <v>144</v>
      </c>
      <c r="E445" s="1" t="s">
        <v>22</v>
      </c>
      <c r="F445" s="3">
        <v>0</v>
      </c>
      <c r="G445" s="3">
        <v>0</v>
      </c>
      <c r="H445" s="3">
        <v>0</v>
      </c>
      <c r="I445" s="3">
        <v>0</v>
      </c>
      <c r="J445" s="3">
        <v>1000000</v>
      </c>
      <c r="K445" s="3">
        <v>1000000</v>
      </c>
      <c r="L445" s="3">
        <v>1000000</v>
      </c>
      <c r="M445" s="3">
        <v>1000000</v>
      </c>
      <c r="N445" s="3">
        <v>1000000</v>
      </c>
      <c r="O445" s="3">
        <v>1000000</v>
      </c>
      <c r="P445" s="3">
        <v>1000000</v>
      </c>
      <c r="Q445" s="3">
        <v>1000000</v>
      </c>
      <c r="R445" s="3">
        <f t="shared" si="139"/>
        <v>666666.66666666663</v>
      </c>
      <c r="S445" s="2">
        <f t="shared" si="140"/>
        <v>8666666.666666666</v>
      </c>
    </row>
    <row r="446" spans="1:19" x14ac:dyDescent="0.25">
      <c r="A446" s="18">
        <v>230</v>
      </c>
      <c r="B446" s="5">
        <v>5025629</v>
      </c>
      <c r="C446" s="18" t="s">
        <v>253</v>
      </c>
      <c r="D446" s="1">
        <v>144</v>
      </c>
      <c r="E446" s="1" t="s">
        <v>22</v>
      </c>
      <c r="F446" s="17"/>
      <c r="G446" s="17"/>
      <c r="H446" s="17"/>
      <c r="I446" s="17"/>
      <c r="J446" s="17"/>
      <c r="K446" s="17"/>
      <c r="L446" s="17"/>
      <c r="M446" s="17"/>
      <c r="N446" s="3">
        <v>1500000</v>
      </c>
      <c r="O446" s="3">
        <v>1500000</v>
      </c>
      <c r="P446" s="3">
        <v>1500000</v>
      </c>
      <c r="Q446" s="3">
        <v>1500000</v>
      </c>
      <c r="R446" s="3">
        <f t="shared" si="139"/>
        <v>500000</v>
      </c>
      <c r="S446" s="2">
        <f t="shared" si="140"/>
        <v>6500000</v>
      </c>
    </row>
    <row r="447" spans="1:19" x14ac:dyDescent="0.25">
      <c r="A447" s="18">
        <v>231</v>
      </c>
      <c r="B447" s="5">
        <v>1150528</v>
      </c>
      <c r="C447" s="18" t="s">
        <v>254</v>
      </c>
      <c r="D447" s="1">
        <v>144</v>
      </c>
      <c r="E447" s="1" t="s">
        <v>22</v>
      </c>
      <c r="F447" s="17"/>
      <c r="G447" s="17"/>
      <c r="H447" s="27"/>
      <c r="I447" s="17"/>
      <c r="J447" s="17"/>
      <c r="K447" s="17"/>
      <c r="L447" s="17"/>
      <c r="M447" s="17"/>
      <c r="N447" s="3">
        <v>1200000</v>
      </c>
      <c r="O447" s="3">
        <v>1200000</v>
      </c>
      <c r="P447" s="3">
        <v>1200000</v>
      </c>
      <c r="Q447" s="17"/>
      <c r="R447" s="3">
        <f t="shared" si="139"/>
        <v>300000</v>
      </c>
      <c r="S447" s="2">
        <f t="shared" si="140"/>
        <v>3900000</v>
      </c>
    </row>
    <row r="448" spans="1:19" ht="46.5" x14ac:dyDescent="0.7">
      <c r="C448" s="41" t="s">
        <v>0</v>
      </c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</row>
    <row r="449" spans="1:19" x14ac:dyDescent="0.25">
      <c r="A449" s="40" t="s">
        <v>20</v>
      </c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</row>
    <row r="450" spans="1:19" x14ac:dyDescent="0.25">
      <c r="A450" s="1" t="s">
        <v>1</v>
      </c>
      <c r="B450" s="1" t="s">
        <v>2</v>
      </c>
      <c r="C450" s="1" t="s">
        <v>3</v>
      </c>
      <c r="D450" s="1" t="s">
        <v>4</v>
      </c>
      <c r="E450" s="1" t="s">
        <v>5</v>
      </c>
      <c r="F450" s="1" t="s">
        <v>6</v>
      </c>
      <c r="G450" s="1" t="s">
        <v>7</v>
      </c>
      <c r="H450" s="1" t="s">
        <v>8</v>
      </c>
      <c r="I450" s="1" t="s">
        <v>9</v>
      </c>
      <c r="J450" s="1" t="s">
        <v>10</v>
      </c>
      <c r="K450" s="1" t="s">
        <v>11</v>
      </c>
      <c r="L450" s="1" t="s">
        <v>12</v>
      </c>
      <c r="M450" s="1" t="s">
        <v>13</v>
      </c>
      <c r="N450" s="1" t="s">
        <v>14</v>
      </c>
      <c r="O450" s="1" t="s">
        <v>15</v>
      </c>
      <c r="P450" s="1" t="s">
        <v>16</v>
      </c>
      <c r="Q450" s="1" t="s">
        <v>17</v>
      </c>
      <c r="R450" s="1" t="s">
        <v>18</v>
      </c>
      <c r="S450" s="1" t="s">
        <v>19</v>
      </c>
    </row>
    <row r="451" spans="1:19" x14ac:dyDescent="0.25">
      <c r="A451" s="18">
        <v>232</v>
      </c>
      <c r="B451" s="5">
        <v>4482126</v>
      </c>
      <c r="C451" s="18" t="s">
        <v>255</v>
      </c>
      <c r="D451" s="1">
        <v>144</v>
      </c>
      <c r="E451" s="1" t="s">
        <v>22</v>
      </c>
      <c r="F451" s="17"/>
      <c r="G451" s="4">
        <v>7425200</v>
      </c>
      <c r="H451" s="4">
        <v>7425200</v>
      </c>
      <c r="I451" s="4">
        <v>7425200</v>
      </c>
      <c r="J451" s="4">
        <v>7425200</v>
      </c>
      <c r="K451" s="4">
        <v>7425200</v>
      </c>
      <c r="L451" s="4">
        <v>7425200</v>
      </c>
      <c r="M451" s="4">
        <v>7425200</v>
      </c>
      <c r="N451" s="3">
        <v>4000000</v>
      </c>
      <c r="O451" s="3">
        <v>4000000</v>
      </c>
      <c r="P451" s="3">
        <v>4000000</v>
      </c>
      <c r="Q451" s="3">
        <v>4000000</v>
      </c>
      <c r="R451" s="3">
        <f t="shared" ref="R451:R463" si="141">(F451+G451+H451+I451+J451+K451+L451+M451+N451+O451+P451+Q451)/12</f>
        <v>5664700</v>
      </c>
      <c r="S451" s="2">
        <f t="shared" ref="S451:S479" si="142">SUM(F451:R451)</f>
        <v>73641100</v>
      </c>
    </row>
    <row r="452" spans="1:19" x14ac:dyDescent="0.25">
      <c r="A452" s="18">
        <v>233</v>
      </c>
      <c r="B452" s="5">
        <v>785442</v>
      </c>
      <c r="C452" s="18" t="s">
        <v>256</v>
      </c>
      <c r="D452" s="1">
        <v>144</v>
      </c>
      <c r="E452" s="1" t="s">
        <v>22</v>
      </c>
      <c r="F452" s="17"/>
      <c r="G452" s="17"/>
      <c r="H452" s="17"/>
      <c r="I452" s="17"/>
      <c r="J452" s="17"/>
      <c r="K452" s="17"/>
      <c r="L452" s="17"/>
      <c r="M452" s="17"/>
      <c r="N452" s="3">
        <v>4000000</v>
      </c>
      <c r="O452" s="3">
        <v>4000000</v>
      </c>
      <c r="P452" s="3">
        <v>4000000</v>
      </c>
      <c r="Q452" s="3">
        <v>4000000</v>
      </c>
      <c r="R452" s="3">
        <f t="shared" si="141"/>
        <v>1333333.3333333333</v>
      </c>
      <c r="S452" s="2">
        <f t="shared" si="142"/>
        <v>17333333.333333332</v>
      </c>
    </row>
    <row r="453" spans="1:19" x14ac:dyDescent="0.25">
      <c r="A453" s="18">
        <v>234</v>
      </c>
      <c r="B453" s="5">
        <v>4903397</v>
      </c>
      <c r="C453" s="18" t="s">
        <v>221</v>
      </c>
      <c r="D453" s="1">
        <v>144</v>
      </c>
      <c r="E453" s="1" t="s">
        <v>22</v>
      </c>
      <c r="F453" s="17"/>
      <c r="G453" s="17"/>
      <c r="H453" s="17"/>
      <c r="I453" s="17"/>
      <c r="J453" s="17"/>
      <c r="K453" s="17"/>
      <c r="L453" s="17"/>
      <c r="M453" s="17"/>
      <c r="N453" s="3">
        <v>5000000</v>
      </c>
      <c r="O453" s="3">
        <v>5000000</v>
      </c>
      <c r="P453" s="3">
        <v>5000000</v>
      </c>
      <c r="Q453" s="3">
        <v>5000000</v>
      </c>
      <c r="R453" s="3">
        <f t="shared" si="141"/>
        <v>1666666.6666666667</v>
      </c>
      <c r="S453" s="2">
        <f t="shared" si="142"/>
        <v>21666666.666666668</v>
      </c>
    </row>
    <row r="454" spans="1:19" x14ac:dyDescent="0.25">
      <c r="A454" s="18">
        <v>235</v>
      </c>
      <c r="B454" s="5">
        <v>2303443</v>
      </c>
      <c r="C454" s="18" t="s">
        <v>257</v>
      </c>
      <c r="D454" s="1">
        <v>144</v>
      </c>
      <c r="E454" s="1" t="s">
        <v>22</v>
      </c>
      <c r="F454" s="17"/>
      <c r="G454" s="17"/>
      <c r="H454" s="17"/>
      <c r="I454" s="17"/>
      <c r="J454" s="17"/>
      <c r="K454" s="17"/>
      <c r="L454" s="17"/>
      <c r="M454" s="17"/>
      <c r="N454" s="3">
        <v>4000000</v>
      </c>
      <c r="O454" s="3">
        <v>4000000</v>
      </c>
      <c r="P454" s="3">
        <v>4000000</v>
      </c>
      <c r="Q454" s="3">
        <v>4000000</v>
      </c>
      <c r="R454" s="3">
        <f t="shared" si="141"/>
        <v>1333333.3333333333</v>
      </c>
      <c r="S454" s="2">
        <f t="shared" si="142"/>
        <v>17333333.333333332</v>
      </c>
    </row>
    <row r="455" spans="1:19" x14ac:dyDescent="0.25">
      <c r="A455" s="18">
        <v>236</v>
      </c>
      <c r="B455" s="5">
        <v>1832938</v>
      </c>
      <c r="C455" s="18" t="s">
        <v>258</v>
      </c>
      <c r="D455" s="1">
        <v>144</v>
      </c>
      <c r="E455" s="1" t="s">
        <v>22</v>
      </c>
      <c r="F455" s="17"/>
      <c r="G455" s="17"/>
      <c r="H455" s="17"/>
      <c r="I455" s="17"/>
      <c r="J455" s="17"/>
      <c r="K455" s="17"/>
      <c r="L455" s="17"/>
      <c r="M455" s="17"/>
      <c r="N455" s="3">
        <v>4000000</v>
      </c>
      <c r="O455" s="3">
        <v>4000000</v>
      </c>
      <c r="P455" s="3">
        <v>4000000</v>
      </c>
      <c r="Q455" s="3">
        <v>4000000</v>
      </c>
      <c r="R455" s="3">
        <f t="shared" si="141"/>
        <v>1333333.3333333333</v>
      </c>
      <c r="S455" s="2">
        <f t="shared" si="142"/>
        <v>17333333.333333332</v>
      </c>
    </row>
    <row r="456" spans="1:19" x14ac:dyDescent="0.25">
      <c r="A456" s="18">
        <v>237</v>
      </c>
      <c r="B456" s="5">
        <v>3493354</v>
      </c>
      <c r="C456" s="18" t="s">
        <v>259</v>
      </c>
      <c r="D456" s="1">
        <v>144</v>
      </c>
      <c r="E456" s="1" t="s">
        <v>22</v>
      </c>
      <c r="F456" s="17"/>
      <c r="G456" s="17"/>
      <c r="H456" s="17"/>
      <c r="I456" s="17"/>
      <c r="J456" s="17"/>
      <c r="K456" s="17"/>
      <c r="L456" s="17"/>
      <c r="M456" s="17"/>
      <c r="N456" s="3">
        <v>4000000</v>
      </c>
      <c r="O456" s="3">
        <v>4000000</v>
      </c>
      <c r="P456" s="3">
        <v>4000000</v>
      </c>
      <c r="Q456" s="3">
        <v>4000000</v>
      </c>
      <c r="R456" s="3">
        <f t="shared" si="141"/>
        <v>1333333.3333333333</v>
      </c>
      <c r="S456" s="2">
        <f t="shared" si="142"/>
        <v>17333333.333333332</v>
      </c>
    </row>
    <row r="457" spans="1:19" x14ac:dyDescent="0.25">
      <c r="A457" s="18">
        <v>238</v>
      </c>
      <c r="B457" s="5">
        <v>2989414</v>
      </c>
      <c r="C457" s="18" t="s">
        <v>260</v>
      </c>
      <c r="D457" s="1">
        <v>144</v>
      </c>
      <c r="E457" s="1" t="s">
        <v>22</v>
      </c>
      <c r="F457" s="17"/>
      <c r="G457" s="4">
        <v>7425200</v>
      </c>
      <c r="H457" s="4">
        <v>7425200</v>
      </c>
      <c r="I457" s="4">
        <v>7425200</v>
      </c>
      <c r="J457" s="4">
        <v>7425200</v>
      </c>
      <c r="K457" s="4">
        <v>7425200</v>
      </c>
      <c r="L457" s="4">
        <v>7425200</v>
      </c>
      <c r="M457" s="4">
        <v>7425200</v>
      </c>
      <c r="N457" s="3">
        <v>4000000</v>
      </c>
      <c r="O457" s="3">
        <v>4000000</v>
      </c>
      <c r="P457" s="3">
        <v>4000000</v>
      </c>
      <c r="Q457" s="3">
        <v>4000000</v>
      </c>
      <c r="R457" s="3">
        <f t="shared" si="141"/>
        <v>5664700</v>
      </c>
      <c r="S457" s="2">
        <f t="shared" si="142"/>
        <v>73641100</v>
      </c>
    </row>
    <row r="458" spans="1:19" x14ac:dyDescent="0.25">
      <c r="A458" s="18">
        <v>239</v>
      </c>
      <c r="B458" s="5">
        <v>1735865</v>
      </c>
      <c r="C458" s="18" t="s">
        <v>261</v>
      </c>
      <c r="D458" s="1">
        <v>144</v>
      </c>
      <c r="E458" s="1" t="s">
        <v>22</v>
      </c>
      <c r="F458" s="17"/>
      <c r="G458" s="17"/>
      <c r="H458" s="17"/>
      <c r="I458" s="17"/>
      <c r="J458" s="17"/>
      <c r="K458" s="17"/>
      <c r="L458" s="17"/>
      <c r="M458" s="17"/>
      <c r="N458" s="3">
        <v>3000000</v>
      </c>
      <c r="O458" s="3">
        <v>3000000</v>
      </c>
      <c r="P458" s="3">
        <v>3000000</v>
      </c>
      <c r="Q458" s="3">
        <v>3000000</v>
      </c>
      <c r="R458" s="3">
        <f t="shared" si="141"/>
        <v>1000000</v>
      </c>
      <c r="S458" s="2">
        <f t="shared" si="142"/>
        <v>13000000</v>
      </c>
    </row>
    <row r="459" spans="1:19" x14ac:dyDescent="0.25">
      <c r="A459" s="18">
        <v>240</v>
      </c>
      <c r="B459" s="5">
        <v>5880943</v>
      </c>
      <c r="C459" s="18" t="s">
        <v>262</v>
      </c>
      <c r="D459" s="1">
        <v>144</v>
      </c>
      <c r="E459" s="1" t="s">
        <v>22</v>
      </c>
      <c r="F459" s="17"/>
      <c r="G459" s="17"/>
      <c r="H459" s="17"/>
      <c r="I459" s="17"/>
      <c r="J459" s="17"/>
      <c r="K459" s="17"/>
      <c r="L459" s="17"/>
      <c r="M459" s="17"/>
      <c r="N459" s="3">
        <v>1200000</v>
      </c>
      <c r="O459" s="3">
        <v>1200000</v>
      </c>
      <c r="P459" s="3">
        <v>1200000</v>
      </c>
      <c r="Q459" s="3">
        <v>1200000</v>
      </c>
      <c r="R459" s="3">
        <f t="shared" si="141"/>
        <v>400000</v>
      </c>
      <c r="S459" s="2">
        <f t="shared" si="142"/>
        <v>5200000</v>
      </c>
    </row>
    <row r="460" spans="1:19" x14ac:dyDescent="0.25">
      <c r="A460" s="18">
        <v>241</v>
      </c>
      <c r="B460" s="5">
        <v>4949286</v>
      </c>
      <c r="C460" s="18" t="s">
        <v>263</v>
      </c>
      <c r="D460" s="1">
        <v>144</v>
      </c>
      <c r="E460" s="1" t="s">
        <v>22</v>
      </c>
      <c r="F460" s="17"/>
      <c r="G460" s="17"/>
      <c r="H460" s="17"/>
      <c r="I460" s="17"/>
      <c r="J460" s="4">
        <v>1200000</v>
      </c>
      <c r="K460" s="3">
        <v>1300000</v>
      </c>
      <c r="L460" s="3">
        <v>1300000</v>
      </c>
      <c r="M460" s="3">
        <v>1300000</v>
      </c>
      <c r="N460" s="3">
        <v>1300000</v>
      </c>
      <c r="O460" s="3">
        <v>1300000</v>
      </c>
      <c r="P460" s="3">
        <v>1300000</v>
      </c>
      <c r="Q460" s="3">
        <v>1300000</v>
      </c>
      <c r="R460" s="3">
        <f t="shared" si="141"/>
        <v>858333.33333333337</v>
      </c>
      <c r="S460" s="2">
        <f t="shared" si="142"/>
        <v>11158333.333333334</v>
      </c>
    </row>
    <row r="461" spans="1:19" x14ac:dyDescent="0.25">
      <c r="A461" s="18">
        <v>242</v>
      </c>
      <c r="B461" s="5">
        <v>5252751</v>
      </c>
      <c r="C461" s="18" t="s">
        <v>264</v>
      </c>
      <c r="D461" s="1">
        <v>144</v>
      </c>
      <c r="E461" s="1" t="s">
        <v>22</v>
      </c>
      <c r="F461" s="17"/>
      <c r="G461" s="17"/>
      <c r="H461" s="17"/>
      <c r="I461" s="17"/>
      <c r="J461" s="17"/>
      <c r="K461" s="17"/>
      <c r="L461" s="17"/>
      <c r="M461" s="17"/>
      <c r="N461" s="3">
        <v>1500000</v>
      </c>
      <c r="O461" s="3">
        <v>1500000</v>
      </c>
      <c r="P461" s="3">
        <v>1500000</v>
      </c>
      <c r="Q461" s="3">
        <v>1500000</v>
      </c>
      <c r="R461" s="3">
        <f t="shared" si="141"/>
        <v>500000</v>
      </c>
      <c r="S461" s="2">
        <f t="shared" si="142"/>
        <v>6500000</v>
      </c>
    </row>
    <row r="462" spans="1:19" x14ac:dyDescent="0.25">
      <c r="A462" s="18">
        <v>243</v>
      </c>
      <c r="B462" s="5">
        <v>7046616</v>
      </c>
      <c r="C462" s="18" t="s">
        <v>265</v>
      </c>
      <c r="D462" s="1">
        <v>144</v>
      </c>
      <c r="E462" s="1" t="s">
        <v>22</v>
      </c>
      <c r="F462" s="17"/>
      <c r="G462" s="17"/>
      <c r="H462" s="17"/>
      <c r="I462" s="17"/>
      <c r="J462" s="17"/>
      <c r="K462" s="3">
        <v>1000000</v>
      </c>
      <c r="L462" s="4">
        <v>900000</v>
      </c>
      <c r="M462" s="3">
        <v>900000</v>
      </c>
      <c r="N462" s="3">
        <v>1200000</v>
      </c>
      <c r="O462" s="3">
        <v>1200000</v>
      </c>
      <c r="P462" s="3">
        <v>1200000</v>
      </c>
      <c r="Q462" s="3">
        <v>1200000</v>
      </c>
      <c r="R462" s="3">
        <f t="shared" si="141"/>
        <v>633333.33333333337</v>
      </c>
      <c r="S462" s="2">
        <f t="shared" si="142"/>
        <v>8233333.333333333</v>
      </c>
    </row>
    <row r="463" spans="1:19" x14ac:dyDescent="0.25">
      <c r="A463" s="18">
        <v>244</v>
      </c>
      <c r="B463" s="5">
        <v>3771197</v>
      </c>
      <c r="C463" s="18" t="s">
        <v>266</v>
      </c>
      <c r="D463" s="1">
        <v>144</v>
      </c>
      <c r="E463" s="1" t="s">
        <v>22</v>
      </c>
      <c r="F463" s="17"/>
      <c r="G463" s="17"/>
      <c r="H463" s="17"/>
      <c r="I463" s="17"/>
      <c r="J463" s="17"/>
      <c r="K463" s="17"/>
      <c r="L463" s="17"/>
      <c r="M463" s="17"/>
      <c r="N463" s="3">
        <v>5000000</v>
      </c>
      <c r="O463" s="3">
        <v>5000000</v>
      </c>
      <c r="P463" s="3">
        <v>5000000</v>
      </c>
      <c r="Q463" s="3">
        <v>5000000</v>
      </c>
      <c r="R463" s="3">
        <f t="shared" si="141"/>
        <v>1666666.6666666667</v>
      </c>
      <c r="S463" s="2">
        <f t="shared" si="142"/>
        <v>21666666.666666668</v>
      </c>
    </row>
    <row r="464" spans="1:19" x14ac:dyDescent="0.25">
      <c r="A464" s="18">
        <v>245</v>
      </c>
      <c r="B464" s="5">
        <v>3581656</v>
      </c>
      <c r="C464" s="18" t="s">
        <v>267</v>
      </c>
      <c r="D464" s="1">
        <v>144</v>
      </c>
      <c r="E464" s="1" t="s">
        <v>22</v>
      </c>
      <c r="F464" s="4">
        <v>550000</v>
      </c>
      <c r="G464" s="4">
        <v>2000000</v>
      </c>
      <c r="H464" s="29">
        <v>2000000</v>
      </c>
      <c r="I464" s="4">
        <v>2000000</v>
      </c>
      <c r="J464" s="4">
        <v>2000000</v>
      </c>
      <c r="K464" s="4">
        <v>2000000</v>
      </c>
      <c r="L464" s="4">
        <v>2000000</v>
      </c>
      <c r="M464" s="6">
        <v>2000000</v>
      </c>
      <c r="N464" s="3">
        <v>1500000</v>
      </c>
      <c r="O464" s="3">
        <v>1500000</v>
      </c>
      <c r="P464" s="3">
        <v>1500000</v>
      </c>
      <c r="Q464" s="3">
        <v>1500000</v>
      </c>
      <c r="R464" s="3">
        <f>(F464+G464+H464+I464+J464+K464+L464+M464+N464+O464+P464+Q464)/12</f>
        <v>1712500</v>
      </c>
      <c r="S464" s="2">
        <f t="shared" si="142"/>
        <v>22262500</v>
      </c>
    </row>
    <row r="465" spans="1:19" x14ac:dyDescent="0.25">
      <c r="A465" s="18">
        <v>246</v>
      </c>
      <c r="B465" s="5">
        <v>5156163</v>
      </c>
      <c r="C465" s="18" t="s">
        <v>268</v>
      </c>
      <c r="D465" s="1">
        <v>144</v>
      </c>
      <c r="E465" s="1" t="s">
        <v>22</v>
      </c>
      <c r="F465" s="4">
        <v>535000</v>
      </c>
      <c r="G465" s="3">
        <v>2000000</v>
      </c>
      <c r="H465" s="3">
        <v>2000000</v>
      </c>
      <c r="I465" s="3">
        <v>2000000</v>
      </c>
      <c r="J465" s="3">
        <v>1500000</v>
      </c>
      <c r="K465" s="3">
        <v>1500000</v>
      </c>
      <c r="L465" s="3">
        <v>1500000</v>
      </c>
      <c r="M465" s="3">
        <v>1500000</v>
      </c>
      <c r="N465" s="3">
        <v>2000000</v>
      </c>
      <c r="O465" s="3">
        <v>1800000</v>
      </c>
      <c r="P465" s="3">
        <v>1800000</v>
      </c>
      <c r="Q465" s="3">
        <v>1800000</v>
      </c>
      <c r="R465" s="3">
        <f t="shared" ref="R465:R479" si="143">(F465+G465+H465+I465+J465+K465+L465+M465+N465+O465+P465+Q465)/12</f>
        <v>1661250</v>
      </c>
      <c r="S465" s="2">
        <f t="shared" si="142"/>
        <v>21596250</v>
      </c>
    </row>
    <row r="466" spans="1:19" x14ac:dyDescent="0.25">
      <c r="A466" s="18">
        <v>247</v>
      </c>
      <c r="B466" s="5">
        <v>6055394</v>
      </c>
      <c r="C466" s="18" t="s">
        <v>269</v>
      </c>
      <c r="D466" s="1">
        <v>144</v>
      </c>
      <c r="E466" s="1" t="s">
        <v>22</v>
      </c>
      <c r="F466" s="17"/>
      <c r="G466" s="17"/>
      <c r="H466" s="17"/>
      <c r="I466" s="17"/>
      <c r="J466" s="17"/>
      <c r="K466" s="17"/>
      <c r="L466" s="17"/>
      <c r="M466" s="17"/>
      <c r="N466" s="17"/>
      <c r="O466" s="3">
        <v>1500000</v>
      </c>
      <c r="P466" s="3">
        <v>1500000</v>
      </c>
      <c r="Q466" s="3">
        <v>1500000</v>
      </c>
      <c r="R466" s="3">
        <f t="shared" si="143"/>
        <v>375000</v>
      </c>
      <c r="S466" s="2">
        <f t="shared" si="142"/>
        <v>4875000</v>
      </c>
    </row>
    <row r="467" spans="1:19" x14ac:dyDescent="0.25">
      <c r="A467" s="18">
        <v>248</v>
      </c>
      <c r="B467" s="5">
        <v>1655346</v>
      </c>
      <c r="C467" s="18" t="s">
        <v>270</v>
      </c>
      <c r="D467" s="1">
        <v>144</v>
      </c>
      <c r="E467" s="1" t="s">
        <v>22</v>
      </c>
      <c r="F467" s="17"/>
      <c r="G467" s="17"/>
      <c r="H467" s="17"/>
      <c r="I467" s="17"/>
      <c r="J467" s="3">
        <v>1000000</v>
      </c>
      <c r="K467" s="3">
        <v>1000000</v>
      </c>
      <c r="L467" s="3">
        <v>1000000</v>
      </c>
      <c r="M467" s="3">
        <v>1000000</v>
      </c>
      <c r="N467" s="3">
        <v>1000000</v>
      </c>
      <c r="O467" s="3">
        <v>1000000</v>
      </c>
      <c r="P467" s="3">
        <v>1000000</v>
      </c>
      <c r="Q467" s="3">
        <v>1000000</v>
      </c>
      <c r="R467" s="3">
        <f t="shared" si="143"/>
        <v>666666.66666666663</v>
      </c>
      <c r="S467" s="2">
        <f t="shared" si="142"/>
        <v>8666666.666666666</v>
      </c>
    </row>
    <row r="468" spans="1:19" x14ac:dyDescent="0.25">
      <c r="A468" s="18">
        <v>249</v>
      </c>
      <c r="B468" s="5">
        <v>2617383</v>
      </c>
      <c r="C468" s="18" t="s">
        <v>271</v>
      </c>
      <c r="D468" s="1">
        <v>144</v>
      </c>
      <c r="E468" s="1" t="s">
        <v>22</v>
      </c>
      <c r="F468" s="17"/>
      <c r="G468" s="17"/>
      <c r="H468" s="17"/>
      <c r="I468" s="17"/>
      <c r="J468" s="17"/>
      <c r="K468" s="17"/>
      <c r="L468" s="17"/>
      <c r="M468" s="17"/>
      <c r="N468" s="17"/>
      <c r="O468" s="3">
        <v>1500000</v>
      </c>
      <c r="P468" s="3">
        <v>1500000</v>
      </c>
      <c r="Q468" s="3">
        <v>1500000</v>
      </c>
      <c r="R468" s="3">
        <f t="shared" si="143"/>
        <v>375000</v>
      </c>
      <c r="S468" s="2">
        <f t="shared" si="142"/>
        <v>4875000</v>
      </c>
    </row>
    <row r="469" spans="1:19" x14ac:dyDescent="0.25">
      <c r="A469" s="18">
        <v>250</v>
      </c>
      <c r="B469" s="5">
        <v>2758366</v>
      </c>
      <c r="C469" s="18" t="s">
        <v>272</v>
      </c>
      <c r="D469" s="1">
        <v>144</v>
      </c>
      <c r="E469" s="1" t="s">
        <v>22</v>
      </c>
      <c r="F469" s="3">
        <v>480000</v>
      </c>
      <c r="G469" s="3">
        <v>2500000</v>
      </c>
      <c r="H469" s="3">
        <v>2500000</v>
      </c>
      <c r="I469" s="3">
        <v>2500000</v>
      </c>
      <c r="J469" s="3">
        <v>2500000</v>
      </c>
      <c r="K469" s="3">
        <v>2500000</v>
      </c>
      <c r="L469" s="3">
        <v>2500000</v>
      </c>
      <c r="M469" s="3">
        <v>2500000</v>
      </c>
      <c r="N469" s="3">
        <v>700000</v>
      </c>
      <c r="O469" s="3">
        <v>1000000</v>
      </c>
      <c r="P469" s="3">
        <v>1000000</v>
      </c>
      <c r="Q469" s="3">
        <v>1000000</v>
      </c>
      <c r="R469" s="3">
        <f t="shared" si="143"/>
        <v>1806666.6666666667</v>
      </c>
      <c r="S469" s="2">
        <f t="shared" si="142"/>
        <v>23486666.666666668</v>
      </c>
    </row>
    <row r="470" spans="1:19" x14ac:dyDescent="0.25">
      <c r="A470" s="18">
        <v>251</v>
      </c>
      <c r="B470" s="5">
        <v>5048446</v>
      </c>
      <c r="C470" s="18" t="s">
        <v>273</v>
      </c>
      <c r="D470" s="1">
        <v>144</v>
      </c>
      <c r="E470" s="1" t="s">
        <v>22</v>
      </c>
      <c r="F470" s="17"/>
      <c r="G470" s="17"/>
      <c r="H470" s="17"/>
      <c r="I470" s="17"/>
      <c r="J470" s="17"/>
      <c r="K470" s="17"/>
      <c r="L470" s="17"/>
      <c r="M470" s="17"/>
      <c r="N470" s="17"/>
      <c r="O470" s="3">
        <v>800000</v>
      </c>
      <c r="P470" s="3">
        <v>800000</v>
      </c>
      <c r="Q470" s="3">
        <v>800000</v>
      </c>
      <c r="R470" s="3">
        <f t="shared" si="143"/>
        <v>200000</v>
      </c>
      <c r="S470" s="2">
        <f t="shared" si="142"/>
        <v>2600000</v>
      </c>
    </row>
    <row r="471" spans="1:19" x14ac:dyDescent="0.25">
      <c r="A471" s="18">
        <v>252</v>
      </c>
      <c r="B471" s="5">
        <v>6311791</v>
      </c>
      <c r="C471" s="18" t="s">
        <v>274</v>
      </c>
      <c r="D471" s="1">
        <v>144</v>
      </c>
      <c r="E471" s="1" t="s">
        <v>22</v>
      </c>
      <c r="F471" s="17"/>
      <c r="G471" s="17"/>
      <c r="H471" s="17"/>
      <c r="I471" s="17"/>
      <c r="J471" s="3">
        <v>1000000</v>
      </c>
      <c r="K471" s="3">
        <v>1000000</v>
      </c>
      <c r="L471" s="3">
        <v>1000000</v>
      </c>
      <c r="M471" s="3">
        <v>1000000</v>
      </c>
      <c r="N471" s="3">
        <v>1000000</v>
      </c>
      <c r="O471" s="3">
        <v>1000000</v>
      </c>
      <c r="P471" s="3">
        <v>1000000</v>
      </c>
      <c r="Q471" s="3">
        <v>1000000</v>
      </c>
      <c r="R471" s="3">
        <f t="shared" si="143"/>
        <v>666666.66666666663</v>
      </c>
      <c r="S471" s="2">
        <f t="shared" si="142"/>
        <v>8666666.666666666</v>
      </c>
    </row>
    <row r="472" spans="1:19" x14ac:dyDescent="0.25">
      <c r="A472" s="18">
        <v>253</v>
      </c>
      <c r="B472" s="5">
        <v>2645627</v>
      </c>
      <c r="C472" s="18" t="s">
        <v>275</v>
      </c>
      <c r="D472" s="1">
        <v>144</v>
      </c>
      <c r="E472" s="1" t="s">
        <v>22</v>
      </c>
      <c r="F472" s="17"/>
      <c r="G472" s="17"/>
      <c r="H472" s="17"/>
      <c r="I472" s="17"/>
      <c r="J472" s="17"/>
      <c r="K472" s="17"/>
      <c r="L472" s="17"/>
      <c r="M472" s="17"/>
      <c r="N472" s="17"/>
      <c r="O472" s="3">
        <v>800000</v>
      </c>
      <c r="P472" s="3">
        <v>800000</v>
      </c>
      <c r="Q472" s="3">
        <v>800000</v>
      </c>
      <c r="R472" s="3">
        <f t="shared" si="143"/>
        <v>200000</v>
      </c>
      <c r="S472" s="2">
        <f t="shared" si="142"/>
        <v>2600000</v>
      </c>
    </row>
    <row r="473" spans="1:19" x14ac:dyDescent="0.25">
      <c r="A473" s="18">
        <v>254</v>
      </c>
      <c r="B473" s="5">
        <v>5051079</v>
      </c>
      <c r="C473" s="18" t="s">
        <v>276</v>
      </c>
      <c r="D473" s="1">
        <v>144</v>
      </c>
      <c r="E473" s="1" t="s">
        <v>22</v>
      </c>
      <c r="F473" s="17"/>
      <c r="G473" s="17"/>
      <c r="H473" s="17"/>
      <c r="I473" s="17"/>
      <c r="J473" s="17"/>
      <c r="K473" s="17"/>
      <c r="L473" s="17"/>
      <c r="M473" s="17"/>
      <c r="N473" s="17"/>
      <c r="O473" s="3">
        <v>1500000</v>
      </c>
      <c r="P473" s="3">
        <v>1500000</v>
      </c>
      <c r="Q473" s="3">
        <v>1500000</v>
      </c>
      <c r="R473" s="3">
        <f t="shared" si="143"/>
        <v>375000</v>
      </c>
      <c r="S473" s="2">
        <f t="shared" si="142"/>
        <v>4875000</v>
      </c>
    </row>
    <row r="474" spans="1:19" x14ac:dyDescent="0.25">
      <c r="A474" s="18">
        <v>255</v>
      </c>
      <c r="B474" s="5">
        <v>2027411</v>
      </c>
      <c r="C474" s="18" t="s">
        <v>277</v>
      </c>
      <c r="D474" s="1">
        <v>144</v>
      </c>
      <c r="E474" s="1" t="s">
        <v>22</v>
      </c>
      <c r="F474" s="17"/>
      <c r="G474" s="17"/>
      <c r="H474" s="17"/>
      <c r="I474" s="17"/>
      <c r="J474" s="4">
        <v>1000000</v>
      </c>
      <c r="K474" s="4">
        <v>1300000</v>
      </c>
      <c r="L474" s="3">
        <v>1300000</v>
      </c>
      <c r="M474" s="3">
        <v>1300000</v>
      </c>
      <c r="N474" s="3">
        <v>1300000</v>
      </c>
      <c r="O474" s="3">
        <v>1300000</v>
      </c>
      <c r="P474" s="3">
        <v>1300000</v>
      </c>
      <c r="Q474" s="3">
        <v>1300000</v>
      </c>
      <c r="R474" s="3">
        <f t="shared" si="143"/>
        <v>841666.66666666663</v>
      </c>
      <c r="S474" s="2">
        <f t="shared" si="142"/>
        <v>10941666.666666666</v>
      </c>
    </row>
    <row r="475" spans="1:19" x14ac:dyDescent="0.25">
      <c r="A475" s="18">
        <v>256</v>
      </c>
      <c r="B475" s="5">
        <v>1642854</v>
      </c>
      <c r="C475" s="18" t="s">
        <v>278</v>
      </c>
      <c r="D475" s="1">
        <v>144</v>
      </c>
      <c r="E475" s="1" t="s">
        <v>22</v>
      </c>
      <c r="F475" s="17"/>
      <c r="G475" s="17"/>
      <c r="H475" s="17"/>
      <c r="I475" s="17"/>
      <c r="J475" s="29">
        <v>1000000</v>
      </c>
      <c r="K475" s="29">
        <v>1000000</v>
      </c>
      <c r="L475" s="29">
        <v>1000000</v>
      </c>
      <c r="M475" s="3">
        <v>1000000</v>
      </c>
      <c r="N475" s="29">
        <v>1000000</v>
      </c>
      <c r="O475" s="3">
        <v>1000000</v>
      </c>
      <c r="P475" s="3">
        <v>1000000</v>
      </c>
      <c r="Q475" s="3">
        <v>1000000</v>
      </c>
      <c r="R475" s="3">
        <f t="shared" si="143"/>
        <v>666666.66666666663</v>
      </c>
      <c r="S475" s="2">
        <f t="shared" si="142"/>
        <v>8666666.666666666</v>
      </c>
    </row>
    <row r="476" spans="1:19" x14ac:dyDescent="0.25">
      <c r="A476" s="18">
        <v>257</v>
      </c>
      <c r="B476" s="5">
        <v>851177</v>
      </c>
      <c r="C476" s="18" t="s">
        <v>279</v>
      </c>
      <c r="D476" s="1">
        <v>144</v>
      </c>
      <c r="E476" s="1" t="s">
        <v>22</v>
      </c>
      <c r="F476" s="17"/>
      <c r="G476" s="17"/>
      <c r="H476" s="17"/>
      <c r="I476" s="17"/>
      <c r="J476" s="29">
        <v>1000000</v>
      </c>
      <c r="K476" s="29">
        <v>1000000</v>
      </c>
      <c r="L476" s="29">
        <v>1000000</v>
      </c>
      <c r="M476" s="3">
        <v>1000000</v>
      </c>
      <c r="N476" s="29">
        <v>1000000</v>
      </c>
      <c r="O476" s="3">
        <v>1000000</v>
      </c>
      <c r="P476" s="3">
        <v>1000000</v>
      </c>
      <c r="Q476" s="17"/>
      <c r="R476" s="3">
        <f t="shared" si="143"/>
        <v>583333.33333333337</v>
      </c>
      <c r="S476" s="2">
        <f t="shared" si="142"/>
        <v>7583333.333333333</v>
      </c>
    </row>
    <row r="477" spans="1:19" x14ac:dyDescent="0.25">
      <c r="A477" s="18">
        <v>258</v>
      </c>
      <c r="B477" s="5">
        <v>4785711</v>
      </c>
      <c r="C477" s="18" t="s">
        <v>280</v>
      </c>
      <c r="D477" s="1">
        <v>144</v>
      </c>
      <c r="E477" s="1" t="s">
        <v>22</v>
      </c>
      <c r="F477" s="17"/>
      <c r="G477" s="17"/>
      <c r="H477" s="17"/>
      <c r="I477" s="17"/>
      <c r="J477" s="17"/>
      <c r="K477" s="17"/>
      <c r="L477" s="17"/>
      <c r="M477" s="17"/>
      <c r="N477" s="17"/>
      <c r="O477" s="3">
        <v>1000000</v>
      </c>
      <c r="P477" s="3">
        <v>1000000</v>
      </c>
      <c r="Q477" s="3">
        <v>1000000</v>
      </c>
      <c r="R477" s="3">
        <f t="shared" si="143"/>
        <v>250000</v>
      </c>
      <c r="S477" s="2">
        <f t="shared" si="142"/>
        <v>3250000</v>
      </c>
    </row>
    <row r="478" spans="1:19" x14ac:dyDescent="0.25">
      <c r="A478" s="18">
        <v>259</v>
      </c>
      <c r="B478" s="5">
        <v>3456217</v>
      </c>
      <c r="C478" s="18" t="s">
        <v>281</v>
      </c>
      <c r="D478" s="1">
        <v>144</v>
      </c>
      <c r="E478" s="1" t="s">
        <v>22</v>
      </c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3">
        <v>1500000</v>
      </c>
      <c r="Q478" s="3">
        <v>1500000</v>
      </c>
      <c r="R478" s="3">
        <f t="shared" si="143"/>
        <v>250000</v>
      </c>
      <c r="S478" s="2">
        <f t="shared" si="142"/>
        <v>3250000</v>
      </c>
    </row>
    <row r="479" spans="1:19" x14ac:dyDescent="0.25">
      <c r="A479" s="18">
        <v>260</v>
      </c>
      <c r="B479" s="5">
        <v>2995794</v>
      </c>
      <c r="C479" s="18" t="s">
        <v>282</v>
      </c>
      <c r="D479" s="1">
        <v>144</v>
      </c>
      <c r="E479" s="1" t="s">
        <v>22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3">
        <v>1500000</v>
      </c>
      <c r="Q479" s="3">
        <v>1500000</v>
      </c>
      <c r="R479" s="3">
        <f t="shared" si="143"/>
        <v>250000</v>
      </c>
      <c r="S479" s="2">
        <f t="shared" si="142"/>
        <v>3250000</v>
      </c>
    </row>
    <row r="480" spans="1:19" ht="46.5" x14ac:dyDescent="0.7">
      <c r="C480" s="41" t="s">
        <v>0</v>
      </c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</row>
    <row r="481" spans="1:19" x14ac:dyDescent="0.25">
      <c r="A481" s="40" t="s">
        <v>20</v>
      </c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</row>
    <row r="482" spans="1:19" x14ac:dyDescent="0.25">
      <c r="A482" s="1" t="s">
        <v>1</v>
      </c>
      <c r="B482" s="1" t="s">
        <v>2</v>
      </c>
      <c r="C482" s="1" t="s">
        <v>3</v>
      </c>
      <c r="D482" s="1" t="s">
        <v>4</v>
      </c>
      <c r="E482" s="1" t="s">
        <v>5</v>
      </c>
      <c r="F482" s="1" t="s">
        <v>6</v>
      </c>
      <c r="G482" s="1" t="s">
        <v>7</v>
      </c>
      <c r="H482" s="1" t="s">
        <v>8</v>
      </c>
      <c r="I482" s="1" t="s">
        <v>9</v>
      </c>
      <c r="J482" s="1" t="s">
        <v>10</v>
      </c>
      <c r="K482" s="1" t="s">
        <v>11</v>
      </c>
      <c r="L482" s="1" t="s">
        <v>12</v>
      </c>
      <c r="M482" s="1" t="s">
        <v>13</v>
      </c>
      <c r="N482" s="1" t="s">
        <v>14</v>
      </c>
      <c r="O482" s="1" t="s">
        <v>15</v>
      </c>
      <c r="P482" s="1" t="s">
        <v>16</v>
      </c>
      <c r="Q482" s="1" t="s">
        <v>17</v>
      </c>
      <c r="R482" s="1" t="s">
        <v>18</v>
      </c>
      <c r="S482" s="1" t="s">
        <v>19</v>
      </c>
    </row>
    <row r="483" spans="1:19" x14ac:dyDescent="0.25">
      <c r="A483" s="18">
        <v>261</v>
      </c>
      <c r="B483" s="5">
        <v>1014868</v>
      </c>
      <c r="C483" s="18" t="s">
        <v>283</v>
      </c>
      <c r="D483" s="1">
        <v>144</v>
      </c>
      <c r="E483" s="1" t="s">
        <v>22</v>
      </c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3">
        <v>1000000</v>
      </c>
      <c r="Q483" s="3">
        <v>1000000</v>
      </c>
      <c r="R483" s="3">
        <f t="shared" ref="R483:R487" si="144">(F483+G483+H483+I483+J483+K483+L483+M483+N483+O483+P483+Q483)/12</f>
        <v>166666.66666666666</v>
      </c>
      <c r="S483" s="2">
        <f>SUM(F483:R483)</f>
        <v>2166666.6666666665</v>
      </c>
    </row>
    <row r="484" spans="1:19" x14ac:dyDescent="0.25">
      <c r="A484" s="18">
        <v>262</v>
      </c>
      <c r="B484" s="5">
        <v>6021521</v>
      </c>
      <c r="C484" s="18" t="s">
        <v>284</v>
      </c>
      <c r="D484" s="1">
        <v>144</v>
      </c>
      <c r="E484" s="1" t="s">
        <v>22</v>
      </c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3">
        <v>1500000</v>
      </c>
      <c r="Q484" s="3">
        <v>1500000</v>
      </c>
      <c r="R484" s="3">
        <f t="shared" si="144"/>
        <v>250000</v>
      </c>
      <c r="S484" s="2">
        <f>SUM(F484:R484)</f>
        <v>3250000</v>
      </c>
    </row>
    <row r="485" spans="1:19" x14ac:dyDescent="0.25">
      <c r="A485" s="18">
        <v>263</v>
      </c>
      <c r="B485" s="24">
        <v>3172487</v>
      </c>
      <c r="C485" s="18" t="s">
        <v>285</v>
      </c>
      <c r="D485" s="1">
        <v>144</v>
      </c>
      <c r="E485" s="1" t="s">
        <v>22</v>
      </c>
      <c r="F485" s="15"/>
      <c r="G485" s="15"/>
      <c r="H485" s="15"/>
      <c r="I485" s="15"/>
      <c r="J485" s="3">
        <v>1000000</v>
      </c>
      <c r="K485" s="3">
        <v>1000000</v>
      </c>
      <c r="L485" s="3">
        <v>1000000</v>
      </c>
      <c r="M485" s="3">
        <v>1000000</v>
      </c>
      <c r="N485" s="3">
        <v>1000000</v>
      </c>
      <c r="O485" s="15"/>
      <c r="P485" s="3">
        <v>1000000</v>
      </c>
      <c r="Q485" s="3">
        <v>1000000</v>
      </c>
      <c r="R485" s="3">
        <f t="shared" si="144"/>
        <v>583333.33333333337</v>
      </c>
      <c r="S485" s="30">
        <f>SUM(F485:R485)</f>
        <v>7583333.333333333</v>
      </c>
    </row>
    <row r="486" spans="1:19" x14ac:dyDescent="0.25">
      <c r="A486" s="18">
        <v>264</v>
      </c>
      <c r="B486" s="5">
        <v>3551237</v>
      </c>
      <c r="C486" s="18" t="s">
        <v>286</v>
      </c>
      <c r="D486" s="1">
        <v>144</v>
      </c>
      <c r="E486" s="1" t="s">
        <v>22</v>
      </c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3">
        <v>1000000</v>
      </c>
      <c r="Q486" s="3">
        <v>1000000</v>
      </c>
      <c r="R486" s="3">
        <f t="shared" si="144"/>
        <v>166666.66666666666</v>
      </c>
      <c r="S486" s="2">
        <f>SUM(F486:R486)</f>
        <v>2166666.6666666665</v>
      </c>
    </row>
    <row r="487" spans="1:19" x14ac:dyDescent="0.25">
      <c r="A487" s="18">
        <v>265</v>
      </c>
      <c r="B487" s="5">
        <v>4849582</v>
      </c>
      <c r="C487" s="18" t="s">
        <v>287</v>
      </c>
      <c r="D487" s="1">
        <v>144</v>
      </c>
      <c r="E487" s="1" t="s">
        <v>22</v>
      </c>
      <c r="F487" s="17"/>
      <c r="G487" s="17"/>
      <c r="H487" s="17"/>
      <c r="I487" s="17"/>
      <c r="J487" s="17"/>
      <c r="K487" s="17"/>
      <c r="L487" s="17"/>
      <c r="M487" s="17"/>
      <c r="N487" s="17"/>
      <c r="O487" s="3">
        <v>1000000</v>
      </c>
      <c r="P487" s="3">
        <v>1000000</v>
      </c>
      <c r="Q487" s="3">
        <v>1000000</v>
      </c>
      <c r="R487" s="3">
        <f t="shared" si="144"/>
        <v>250000</v>
      </c>
      <c r="S487" s="2">
        <f>SUM(F487:R487)</f>
        <v>3250000</v>
      </c>
    </row>
    <row r="488" spans="1:19" x14ac:dyDescent="0.25">
      <c r="A488" s="18"/>
      <c r="B488" s="19"/>
      <c r="C488" s="1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x14ac:dyDescent="0.25">
      <c r="A489" s="18"/>
      <c r="B489" s="18"/>
      <c r="C489" s="1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x14ac:dyDescent="0.25">
      <c r="A490" s="18"/>
      <c r="B490" s="18"/>
      <c r="C490" s="1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x14ac:dyDescent="0.25">
      <c r="A491" s="18"/>
      <c r="B491" s="18"/>
      <c r="C491" s="1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x14ac:dyDescent="0.25">
      <c r="A492" s="18"/>
      <c r="B492" s="18"/>
      <c r="C492" s="1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x14ac:dyDescent="0.25">
      <c r="A493" s="18"/>
      <c r="B493" s="18"/>
      <c r="C493" s="1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x14ac:dyDescent="0.25">
      <c r="A494" s="18"/>
      <c r="B494" s="18"/>
      <c r="C494" s="1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x14ac:dyDescent="0.25">
      <c r="A495" s="18"/>
      <c r="B495" s="18"/>
      <c r="C495" s="1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x14ac:dyDescent="0.25">
      <c r="A496" s="18"/>
      <c r="B496" s="18"/>
      <c r="C496" s="1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x14ac:dyDescent="0.25">
      <c r="A497" s="18"/>
      <c r="B497" s="18"/>
      <c r="C497" s="1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x14ac:dyDescent="0.25">
      <c r="A498" s="18"/>
      <c r="B498" s="18"/>
      <c r="C498" s="1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x14ac:dyDescent="0.25">
      <c r="A499" s="18"/>
      <c r="B499" s="18"/>
      <c r="C499" s="1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x14ac:dyDescent="0.25">
      <c r="A500" s="18"/>
      <c r="B500" s="18"/>
      <c r="C500" s="1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x14ac:dyDescent="0.25">
      <c r="A501" s="18"/>
      <c r="B501" s="18"/>
      <c r="C501" s="1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x14ac:dyDescent="0.25">
      <c r="A502" s="18"/>
      <c r="B502" s="18"/>
      <c r="C502" s="1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x14ac:dyDescent="0.25">
      <c r="A503" s="18"/>
      <c r="B503" s="18"/>
      <c r="C503" s="1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x14ac:dyDescent="0.25">
      <c r="A504" s="18"/>
      <c r="B504" s="18"/>
      <c r="C504" s="1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25">
      <c r="A505" s="18"/>
      <c r="B505" s="18"/>
      <c r="C505" s="1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25">
      <c r="A506" s="18"/>
      <c r="B506" s="18"/>
      <c r="C506" s="1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x14ac:dyDescent="0.25">
      <c r="A507" s="18"/>
      <c r="B507" s="18"/>
      <c r="C507" s="1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x14ac:dyDescent="0.25">
      <c r="A508" s="18"/>
      <c r="B508" s="18"/>
      <c r="C508" s="1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x14ac:dyDescent="0.25">
      <c r="A509" s="18"/>
      <c r="B509" s="18"/>
      <c r="C509" s="1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x14ac:dyDescent="0.25">
      <c r="A510" s="18"/>
      <c r="B510" s="18"/>
      <c r="C510" s="1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x14ac:dyDescent="0.25">
      <c r="A511" s="18"/>
      <c r="B511" s="18"/>
      <c r="C511" s="1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46.5" x14ac:dyDescent="0.7">
      <c r="C512" s="41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</row>
    <row r="513" spans="1:19" x14ac:dyDescent="0.25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</row>
    <row r="514" spans="1:19" x14ac:dyDescent="0.25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</row>
    <row r="515" spans="1:19" x14ac:dyDescent="0.2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</row>
    <row r="544" spans="3:16" ht="46.5" x14ac:dyDescent="0.7">
      <c r="C544" s="41" t="s">
        <v>0</v>
      </c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</row>
    <row r="545" spans="1:19" x14ac:dyDescent="0.25">
      <c r="A545" s="40" t="s">
        <v>20</v>
      </c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</row>
    <row r="546" spans="1:19" x14ac:dyDescent="0.25">
      <c r="A546" s="1" t="s">
        <v>1</v>
      </c>
      <c r="B546" s="7" t="s">
        <v>2</v>
      </c>
      <c r="C546" s="1" t="s">
        <v>3</v>
      </c>
      <c r="D546" s="1" t="s">
        <v>4</v>
      </c>
      <c r="E546" s="1" t="s">
        <v>5</v>
      </c>
      <c r="F546" s="1" t="s">
        <v>6</v>
      </c>
      <c r="G546" s="1" t="s">
        <v>7</v>
      </c>
      <c r="H546" s="1" t="s">
        <v>8</v>
      </c>
      <c r="I546" s="1" t="s">
        <v>9</v>
      </c>
      <c r="J546" s="1" t="s">
        <v>10</v>
      </c>
      <c r="K546" s="1" t="s">
        <v>11</v>
      </c>
      <c r="L546" s="1" t="s">
        <v>12</v>
      </c>
      <c r="M546" s="1" t="s">
        <v>13</v>
      </c>
      <c r="N546" s="1" t="s">
        <v>14</v>
      </c>
      <c r="O546" s="1" t="s">
        <v>15</v>
      </c>
      <c r="P546" s="1" t="s">
        <v>16</v>
      </c>
      <c r="Q546" s="1" t="s">
        <v>17</v>
      </c>
      <c r="R546" s="1" t="s">
        <v>18</v>
      </c>
      <c r="S546" s="1" t="s">
        <v>19</v>
      </c>
    </row>
    <row r="576" spans="3:16" ht="46.5" x14ac:dyDescent="0.7">
      <c r="C576" s="41" t="s">
        <v>0</v>
      </c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</row>
    <row r="577" spans="1:19" x14ac:dyDescent="0.25">
      <c r="A577" s="40" t="s">
        <v>20</v>
      </c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</row>
    <row r="578" spans="1:19" x14ac:dyDescent="0.25">
      <c r="A578" s="1" t="s">
        <v>1</v>
      </c>
      <c r="B578" s="7" t="s">
        <v>2</v>
      </c>
      <c r="C578" s="1" t="s">
        <v>3</v>
      </c>
      <c r="D578" s="1" t="s">
        <v>4</v>
      </c>
      <c r="E578" s="1" t="s">
        <v>5</v>
      </c>
      <c r="F578" s="1" t="s">
        <v>6</v>
      </c>
      <c r="G578" s="1" t="s">
        <v>7</v>
      </c>
      <c r="H578" s="1" t="s">
        <v>8</v>
      </c>
      <c r="I578" s="1" t="s">
        <v>9</v>
      </c>
      <c r="J578" s="1" t="s">
        <v>10</v>
      </c>
      <c r="K578" s="1" t="s">
        <v>11</v>
      </c>
      <c r="L578" s="1" t="s">
        <v>12</v>
      </c>
      <c r="M578" s="1" t="s">
        <v>13</v>
      </c>
      <c r="N578" s="1" t="s">
        <v>14</v>
      </c>
      <c r="O578" s="1" t="s">
        <v>15</v>
      </c>
      <c r="P578" s="1" t="s">
        <v>16</v>
      </c>
      <c r="Q578" s="1" t="s">
        <v>17</v>
      </c>
      <c r="R578" s="1" t="s">
        <v>18</v>
      </c>
      <c r="S578" s="1" t="s">
        <v>19</v>
      </c>
    </row>
  </sheetData>
  <mergeCells count="706">
    <mergeCell ref="B423:B424"/>
    <mergeCell ref="A423:A424"/>
    <mergeCell ref="C423:C424"/>
    <mergeCell ref="S423:S424"/>
    <mergeCell ref="A419:A420"/>
    <mergeCell ref="B419:B420"/>
    <mergeCell ref="C419:C420"/>
    <mergeCell ref="S419:S420"/>
    <mergeCell ref="B421:B422"/>
    <mergeCell ref="A421:A422"/>
    <mergeCell ref="C421:C422"/>
    <mergeCell ref="S421:S422"/>
    <mergeCell ref="B412:B413"/>
    <mergeCell ref="A412:A413"/>
    <mergeCell ref="C412:C413"/>
    <mergeCell ref="S412:S413"/>
    <mergeCell ref="B414:B415"/>
    <mergeCell ref="A414:A415"/>
    <mergeCell ref="C414:C415"/>
    <mergeCell ref="S414:S415"/>
    <mergeCell ref="B408:B409"/>
    <mergeCell ref="A408:A409"/>
    <mergeCell ref="C408:C409"/>
    <mergeCell ref="S408:S409"/>
    <mergeCell ref="B410:B411"/>
    <mergeCell ref="A410:A411"/>
    <mergeCell ref="C410:C411"/>
    <mergeCell ref="S410:S411"/>
    <mergeCell ref="B404:B405"/>
    <mergeCell ref="A404:A405"/>
    <mergeCell ref="C404:C405"/>
    <mergeCell ref="S404:S405"/>
    <mergeCell ref="B406:B407"/>
    <mergeCell ref="A406:A407"/>
    <mergeCell ref="C406:C407"/>
    <mergeCell ref="S406:S407"/>
    <mergeCell ref="B400:B401"/>
    <mergeCell ref="A400:A401"/>
    <mergeCell ref="C400:C401"/>
    <mergeCell ref="S400:S401"/>
    <mergeCell ref="B402:B403"/>
    <mergeCell ref="C402:C403"/>
    <mergeCell ref="S402:S403"/>
    <mergeCell ref="A402:A403"/>
    <mergeCell ref="S396:S397"/>
    <mergeCell ref="B398:B399"/>
    <mergeCell ref="C398:C399"/>
    <mergeCell ref="A398:A399"/>
    <mergeCell ref="S398:S399"/>
    <mergeCell ref="S390:S391"/>
    <mergeCell ref="B392:B393"/>
    <mergeCell ref="C392:C393"/>
    <mergeCell ref="S392:S393"/>
    <mergeCell ref="A392:A393"/>
    <mergeCell ref="C394:C395"/>
    <mergeCell ref="B394:B395"/>
    <mergeCell ref="A394:A395"/>
    <mergeCell ref="S394:S395"/>
    <mergeCell ref="A513:S513"/>
    <mergeCell ref="C544:P544"/>
    <mergeCell ref="A545:S545"/>
    <mergeCell ref="C576:P576"/>
    <mergeCell ref="A577:S577"/>
    <mergeCell ref="C384:P384"/>
    <mergeCell ref="A385:S385"/>
    <mergeCell ref="C416:P416"/>
    <mergeCell ref="A417:S417"/>
    <mergeCell ref="C448:P448"/>
    <mergeCell ref="A449:S449"/>
    <mergeCell ref="C480:P480"/>
    <mergeCell ref="A481:S481"/>
    <mergeCell ref="C512:P512"/>
    <mergeCell ref="B388:B389"/>
    <mergeCell ref="S388:S389"/>
    <mergeCell ref="A388:A389"/>
    <mergeCell ref="C388:C389"/>
    <mergeCell ref="B390:B391"/>
    <mergeCell ref="A390:A391"/>
    <mergeCell ref="C390:C391"/>
    <mergeCell ref="B396:B397"/>
    <mergeCell ref="C396:C397"/>
    <mergeCell ref="A396:A397"/>
    <mergeCell ref="S315:S316"/>
    <mergeCell ref="A315:A316"/>
    <mergeCell ref="B315:B316"/>
    <mergeCell ref="C315:C316"/>
    <mergeCell ref="S317:S318"/>
    <mergeCell ref="A317:A318"/>
    <mergeCell ref="B317:B318"/>
    <mergeCell ref="C317:C318"/>
    <mergeCell ref="S311:S312"/>
    <mergeCell ref="A311:A312"/>
    <mergeCell ref="B311:B312"/>
    <mergeCell ref="C311:C312"/>
    <mergeCell ref="S313:S314"/>
    <mergeCell ref="A313:A314"/>
    <mergeCell ref="B313:B314"/>
    <mergeCell ref="C313:C314"/>
    <mergeCell ref="S307:S308"/>
    <mergeCell ref="A307:A308"/>
    <mergeCell ref="B307:B308"/>
    <mergeCell ref="C307:C308"/>
    <mergeCell ref="S309:S310"/>
    <mergeCell ref="A309:A310"/>
    <mergeCell ref="B309:B310"/>
    <mergeCell ref="C309:C310"/>
    <mergeCell ref="S303:S304"/>
    <mergeCell ref="A303:A304"/>
    <mergeCell ref="B303:B304"/>
    <mergeCell ref="C303:C304"/>
    <mergeCell ref="S305:S306"/>
    <mergeCell ref="A305:A306"/>
    <mergeCell ref="B305:B306"/>
    <mergeCell ref="C305:C306"/>
    <mergeCell ref="S299:S300"/>
    <mergeCell ref="A299:A300"/>
    <mergeCell ref="B299:B300"/>
    <mergeCell ref="C299:C300"/>
    <mergeCell ref="S301:S302"/>
    <mergeCell ref="A301:A302"/>
    <mergeCell ref="B301:B302"/>
    <mergeCell ref="C301:C302"/>
    <mergeCell ref="S295:S296"/>
    <mergeCell ref="A295:A296"/>
    <mergeCell ref="B295:B296"/>
    <mergeCell ref="C295:C296"/>
    <mergeCell ref="S297:S298"/>
    <mergeCell ref="A297:A298"/>
    <mergeCell ref="B297:B298"/>
    <mergeCell ref="C297:C298"/>
    <mergeCell ref="S291:S292"/>
    <mergeCell ref="A291:A292"/>
    <mergeCell ref="B291:B292"/>
    <mergeCell ref="C291:C292"/>
    <mergeCell ref="S293:S294"/>
    <mergeCell ref="A293:A294"/>
    <mergeCell ref="B293:B294"/>
    <mergeCell ref="C293:C294"/>
    <mergeCell ref="S283:S284"/>
    <mergeCell ref="A283:A284"/>
    <mergeCell ref="B283:B284"/>
    <mergeCell ref="C283:C284"/>
    <mergeCell ref="S285:S286"/>
    <mergeCell ref="A285:A286"/>
    <mergeCell ref="B285:B286"/>
    <mergeCell ref="C285:C286"/>
    <mergeCell ref="S279:S280"/>
    <mergeCell ref="A279:A280"/>
    <mergeCell ref="B279:B280"/>
    <mergeCell ref="C279:C280"/>
    <mergeCell ref="S281:S282"/>
    <mergeCell ref="A281:A282"/>
    <mergeCell ref="B281:B282"/>
    <mergeCell ref="C281:C282"/>
    <mergeCell ref="S275:S276"/>
    <mergeCell ref="A275:A276"/>
    <mergeCell ref="B275:B276"/>
    <mergeCell ref="C275:C276"/>
    <mergeCell ref="S277:S278"/>
    <mergeCell ref="A277:A278"/>
    <mergeCell ref="B277:B278"/>
    <mergeCell ref="C277:C278"/>
    <mergeCell ref="S271:S272"/>
    <mergeCell ref="A271:A272"/>
    <mergeCell ref="B271:B272"/>
    <mergeCell ref="C271:C272"/>
    <mergeCell ref="S273:S274"/>
    <mergeCell ref="A273:A274"/>
    <mergeCell ref="B273:B274"/>
    <mergeCell ref="C273:C274"/>
    <mergeCell ref="S267:S268"/>
    <mergeCell ref="A267:A268"/>
    <mergeCell ref="B267:B268"/>
    <mergeCell ref="C267:C268"/>
    <mergeCell ref="S269:S270"/>
    <mergeCell ref="A269:A270"/>
    <mergeCell ref="B269:B270"/>
    <mergeCell ref="C269:C270"/>
    <mergeCell ref="S265:S266"/>
    <mergeCell ref="A265:A266"/>
    <mergeCell ref="B265:B266"/>
    <mergeCell ref="C265:C266"/>
    <mergeCell ref="S259:S260"/>
    <mergeCell ref="A259:A260"/>
    <mergeCell ref="B259:B260"/>
    <mergeCell ref="C259:C260"/>
    <mergeCell ref="A261:A262"/>
    <mergeCell ref="B261:B262"/>
    <mergeCell ref="C261:C262"/>
    <mergeCell ref="S261:S262"/>
    <mergeCell ref="C247:C248"/>
    <mergeCell ref="S249:S250"/>
    <mergeCell ref="A249:A250"/>
    <mergeCell ref="B249:B250"/>
    <mergeCell ref="C249:C250"/>
    <mergeCell ref="S263:S264"/>
    <mergeCell ref="A263:A264"/>
    <mergeCell ref="B263:B264"/>
    <mergeCell ref="C263:C264"/>
    <mergeCell ref="S152:S153"/>
    <mergeCell ref="A152:A153"/>
    <mergeCell ref="B152:B153"/>
    <mergeCell ref="C152:C153"/>
    <mergeCell ref="C155:P155"/>
    <mergeCell ref="A156:S156"/>
    <mergeCell ref="S158:S159"/>
    <mergeCell ref="A158:A159"/>
    <mergeCell ref="B158:B159"/>
    <mergeCell ref="C158:C159"/>
    <mergeCell ref="S148:S149"/>
    <mergeCell ref="A148:A149"/>
    <mergeCell ref="B148:B149"/>
    <mergeCell ref="C148:C149"/>
    <mergeCell ref="S150:S151"/>
    <mergeCell ref="A150:A151"/>
    <mergeCell ref="B150:B151"/>
    <mergeCell ref="C150:C151"/>
    <mergeCell ref="S144:S145"/>
    <mergeCell ref="A144:A145"/>
    <mergeCell ref="B144:B145"/>
    <mergeCell ref="C144:C145"/>
    <mergeCell ref="S146:S147"/>
    <mergeCell ref="A146:A147"/>
    <mergeCell ref="B146:B147"/>
    <mergeCell ref="C146:C147"/>
    <mergeCell ref="S140:S141"/>
    <mergeCell ref="A140:A141"/>
    <mergeCell ref="B140:B141"/>
    <mergeCell ref="C140:C141"/>
    <mergeCell ref="S142:S143"/>
    <mergeCell ref="A142:A143"/>
    <mergeCell ref="B142:B143"/>
    <mergeCell ref="C142:C143"/>
    <mergeCell ref="S136:S137"/>
    <mergeCell ref="A136:A137"/>
    <mergeCell ref="B136:B137"/>
    <mergeCell ref="C136:C137"/>
    <mergeCell ref="A138:A139"/>
    <mergeCell ref="B138:B139"/>
    <mergeCell ref="C138:C139"/>
    <mergeCell ref="S138:S139"/>
    <mergeCell ref="S132:S133"/>
    <mergeCell ref="A132:A133"/>
    <mergeCell ref="B132:B133"/>
    <mergeCell ref="C132:C133"/>
    <mergeCell ref="S134:S135"/>
    <mergeCell ref="A134:A135"/>
    <mergeCell ref="B134:B135"/>
    <mergeCell ref="C134:C135"/>
    <mergeCell ref="S128:S129"/>
    <mergeCell ref="A128:A129"/>
    <mergeCell ref="B128:B129"/>
    <mergeCell ref="C128:C129"/>
    <mergeCell ref="S130:S131"/>
    <mergeCell ref="A130:A131"/>
    <mergeCell ref="B130:B131"/>
    <mergeCell ref="C130:C131"/>
    <mergeCell ref="S120:S121"/>
    <mergeCell ref="A120:A121"/>
    <mergeCell ref="B120:B121"/>
    <mergeCell ref="C120:C121"/>
    <mergeCell ref="C123:P123"/>
    <mergeCell ref="A124:S124"/>
    <mergeCell ref="S126:S127"/>
    <mergeCell ref="A126:A127"/>
    <mergeCell ref="B126:B127"/>
    <mergeCell ref="C126:C127"/>
    <mergeCell ref="S116:S117"/>
    <mergeCell ref="A116:A117"/>
    <mergeCell ref="B116:B117"/>
    <mergeCell ref="C116:C117"/>
    <mergeCell ref="S118:S119"/>
    <mergeCell ref="A118:A119"/>
    <mergeCell ref="B118:B119"/>
    <mergeCell ref="C118:C119"/>
    <mergeCell ref="S112:S113"/>
    <mergeCell ref="A112:A113"/>
    <mergeCell ref="B112:B113"/>
    <mergeCell ref="C112:C113"/>
    <mergeCell ref="S114:S115"/>
    <mergeCell ref="A114:A115"/>
    <mergeCell ref="B114:B115"/>
    <mergeCell ref="C114:C115"/>
    <mergeCell ref="S108:S109"/>
    <mergeCell ref="A108:A109"/>
    <mergeCell ref="B108:B109"/>
    <mergeCell ref="C108:C109"/>
    <mergeCell ref="S110:S111"/>
    <mergeCell ref="A110:A111"/>
    <mergeCell ref="B110:B111"/>
    <mergeCell ref="C110:C111"/>
    <mergeCell ref="S104:S105"/>
    <mergeCell ref="A104:A105"/>
    <mergeCell ref="B104:B105"/>
    <mergeCell ref="C104:C105"/>
    <mergeCell ref="S106:S107"/>
    <mergeCell ref="A106:A107"/>
    <mergeCell ref="B106:B107"/>
    <mergeCell ref="C106:C107"/>
    <mergeCell ref="S100:S101"/>
    <mergeCell ref="A100:A101"/>
    <mergeCell ref="B100:B101"/>
    <mergeCell ref="C100:C101"/>
    <mergeCell ref="S102:S103"/>
    <mergeCell ref="A102:A103"/>
    <mergeCell ref="B102:B103"/>
    <mergeCell ref="C102:C103"/>
    <mergeCell ref="S94:S95"/>
    <mergeCell ref="S96:S97"/>
    <mergeCell ref="A96:A97"/>
    <mergeCell ref="B96:B97"/>
    <mergeCell ref="C96:C97"/>
    <mergeCell ref="S98:S99"/>
    <mergeCell ref="A98:A99"/>
    <mergeCell ref="B98:B99"/>
    <mergeCell ref="C98:C99"/>
    <mergeCell ref="S88:S89"/>
    <mergeCell ref="A88:A89"/>
    <mergeCell ref="B88:B89"/>
    <mergeCell ref="C88:C89"/>
    <mergeCell ref="C91:P91"/>
    <mergeCell ref="A92:S92"/>
    <mergeCell ref="A94:A95"/>
    <mergeCell ref="B94:B95"/>
    <mergeCell ref="C94:C95"/>
    <mergeCell ref="S84:S85"/>
    <mergeCell ref="A84:A85"/>
    <mergeCell ref="B84:B85"/>
    <mergeCell ref="C84:C85"/>
    <mergeCell ref="S86:S87"/>
    <mergeCell ref="A86:A87"/>
    <mergeCell ref="B86:B87"/>
    <mergeCell ref="C86:C87"/>
    <mergeCell ref="S80:S81"/>
    <mergeCell ref="A80:A81"/>
    <mergeCell ref="B80:B81"/>
    <mergeCell ref="C80:C81"/>
    <mergeCell ref="S82:S83"/>
    <mergeCell ref="A82:A83"/>
    <mergeCell ref="B82:B83"/>
    <mergeCell ref="C82:C83"/>
    <mergeCell ref="S76:S77"/>
    <mergeCell ref="A76:A77"/>
    <mergeCell ref="B76:B77"/>
    <mergeCell ref="C76:C77"/>
    <mergeCell ref="S78:S79"/>
    <mergeCell ref="A78:A79"/>
    <mergeCell ref="B78:B79"/>
    <mergeCell ref="C78:C79"/>
    <mergeCell ref="A72:A73"/>
    <mergeCell ref="B72:B73"/>
    <mergeCell ref="C72:C73"/>
    <mergeCell ref="S72:S73"/>
    <mergeCell ref="S74:S75"/>
    <mergeCell ref="A74:A75"/>
    <mergeCell ref="B74:B75"/>
    <mergeCell ref="C74:C75"/>
    <mergeCell ref="S68:S69"/>
    <mergeCell ref="A68:A69"/>
    <mergeCell ref="B68:B69"/>
    <mergeCell ref="C68:C69"/>
    <mergeCell ref="A70:A71"/>
    <mergeCell ref="B70:B71"/>
    <mergeCell ref="C70:C71"/>
    <mergeCell ref="S70:S71"/>
    <mergeCell ref="A64:A65"/>
    <mergeCell ref="B64:B65"/>
    <mergeCell ref="C64:C65"/>
    <mergeCell ref="S64:S65"/>
    <mergeCell ref="S66:S67"/>
    <mergeCell ref="A66:A67"/>
    <mergeCell ref="B66:B67"/>
    <mergeCell ref="C66:C67"/>
    <mergeCell ref="S7:S9"/>
    <mergeCell ref="A7:A9"/>
    <mergeCell ref="B7:B9"/>
    <mergeCell ref="C7:C9"/>
    <mergeCell ref="C1:P1"/>
    <mergeCell ref="A2:S2"/>
    <mergeCell ref="C4:C6"/>
    <mergeCell ref="B4:B6"/>
    <mergeCell ref="A4:A6"/>
    <mergeCell ref="S4:S6"/>
    <mergeCell ref="S15:S16"/>
    <mergeCell ref="A15:A16"/>
    <mergeCell ref="B15:B16"/>
    <mergeCell ref="C15:C16"/>
    <mergeCell ref="S17:S18"/>
    <mergeCell ref="A17:A18"/>
    <mergeCell ref="B17:B18"/>
    <mergeCell ref="C17:C18"/>
    <mergeCell ref="S10:S12"/>
    <mergeCell ref="A10:A12"/>
    <mergeCell ref="B10:B12"/>
    <mergeCell ref="C10:C12"/>
    <mergeCell ref="S13:S14"/>
    <mergeCell ref="A13:A14"/>
    <mergeCell ref="B13:B14"/>
    <mergeCell ref="C13:C14"/>
    <mergeCell ref="S23:S25"/>
    <mergeCell ref="A23:A25"/>
    <mergeCell ref="B23:B25"/>
    <mergeCell ref="C23:C25"/>
    <mergeCell ref="S19:S20"/>
    <mergeCell ref="A19:A20"/>
    <mergeCell ref="B19:B20"/>
    <mergeCell ref="C19:C20"/>
    <mergeCell ref="S21:S22"/>
    <mergeCell ref="A21:A22"/>
    <mergeCell ref="B21:B22"/>
    <mergeCell ref="C21:C22"/>
    <mergeCell ref="S30:S31"/>
    <mergeCell ref="A30:A31"/>
    <mergeCell ref="B30:B31"/>
    <mergeCell ref="C30:C31"/>
    <mergeCell ref="S32:S33"/>
    <mergeCell ref="A32:A33"/>
    <mergeCell ref="B32:B33"/>
    <mergeCell ref="C32:C33"/>
    <mergeCell ref="S26:S27"/>
    <mergeCell ref="A26:A27"/>
    <mergeCell ref="B26:B27"/>
    <mergeCell ref="C26:C27"/>
    <mergeCell ref="A28:A29"/>
    <mergeCell ref="B28:B29"/>
    <mergeCell ref="C28:C29"/>
    <mergeCell ref="S28:S29"/>
    <mergeCell ref="S36:S37"/>
    <mergeCell ref="A36:A37"/>
    <mergeCell ref="B36:B37"/>
    <mergeCell ref="C36:C37"/>
    <mergeCell ref="S38:S39"/>
    <mergeCell ref="A38:A39"/>
    <mergeCell ref="B38:B39"/>
    <mergeCell ref="C38:C39"/>
    <mergeCell ref="S34:S35"/>
    <mergeCell ref="A34:A35"/>
    <mergeCell ref="B34:B35"/>
    <mergeCell ref="C34:C35"/>
    <mergeCell ref="S44:S45"/>
    <mergeCell ref="A44:A45"/>
    <mergeCell ref="B44:B45"/>
    <mergeCell ref="C44:C45"/>
    <mergeCell ref="S46:S47"/>
    <mergeCell ref="A46:A47"/>
    <mergeCell ref="B46:B47"/>
    <mergeCell ref="C46:C47"/>
    <mergeCell ref="S40:S41"/>
    <mergeCell ref="A40:A41"/>
    <mergeCell ref="B40:B41"/>
    <mergeCell ref="C40:C41"/>
    <mergeCell ref="S42:S43"/>
    <mergeCell ref="A42:A43"/>
    <mergeCell ref="B42:B43"/>
    <mergeCell ref="C42:C43"/>
    <mergeCell ref="S52:S53"/>
    <mergeCell ref="A52:A53"/>
    <mergeCell ref="B52:B53"/>
    <mergeCell ref="C52:C53"/>
    <mergeCell ref="S54:S55"/>
    <mergeCell ref="A54:A55"/>
    <mergeCell ref="B54:B55"/>
    <mergeCell ref="C54:C55"/>
    <mergeCell ref="S48:S49"/>
    <mergeCell ref="A48:A49"/>
    <mergeCell ref="B48:B49"/>
    <mergeCell ref="C48:C49"/>
    <mergeCell ref="S50:S51"/>
    <mergeCell ref="A50:A51"/>
    <mergeCell ref="B50:B51"/>
    <mergeCell ref="C50:C51"/>
    <mergeCell ref="C61:P61"/>
    <mergeCell ref="A62:S62"/>
    <mergeCell ref="A58:A59"/>
    <mergeCell ref="B58:B59"/>
    <mergeCell ref="C58:C59"/>
    <mergeCell ref="S56:S57"/>
    <mergeCell ref="A56:A57"/>
    <mergeCell ref="B56:B57"/>
    <mergeCell ref="C56:C57"/>
    <mergeCell ref="S58:S59"/>
    <mergeCell ref="B173:B174"/>
    <mergeCell ref="C173:C174"/>
    <mergeCell ref="A173:A174"/>
    <mergeCell ref="S173:S174"/>
    <mergeCell ref="B175:B176"/>
    <mergeCell ref="C175:C176"/>
    <mergeCell ref="S175:S176"/>
    <mergeCell ref="A175:A176"/>
    <mergeCell ref="B169:B170"/>
    <mergeCell ref="C169:C170"/>
    <mergeCell ref="A169:A170"/>
    <mergeCell ref="S169:S170"/>
    <mergeCell ref="B171:B172"/>
    <mergeCell ref="C171:C172"/>
    <mergeCell ref="S171:S172"/>
    <mergeCell ref="A171:A172"/>
    <mergeCell ref="A181:A182"/>
    <mergeCell ref="B181:B182"/>
    <mergeCell ref="C181:C182"/>
    <mergeCell ref="S181:S182"/>
    <mergeCell ref="B183:B184"/>
    <mergeCell ref="A183:A184"/>
    <mergeCell ref="C183:C184"/>
    <mergeCell ref="S183:S184"/>
    <mergeCell ref="A177:A178"/>
    <mergeCell ref="B177:B178"/>
    <mergeCell ref="C177:C178"/>
    <mergeCell ref="S177:S178"/>
    <mergeCell ref="A179:A180"/>
    <mergeCell ref="B179:B180"/>
    <mergeCell ref="C179:C180"/>
    <mergeCell ref="S179:S180"/>
    <mergeCell ref="A189:A190"/>
    <mergeCell ref="B189:B190"/>
    <mergeCell ref="C189:C190"/>
    <mergeCell ref="S189:S190"/>
    <mergeCell ref="A191:A192"/>
    <mergeCell ref="B191:B192"/>
    <mergeCell ref="C191:C192"/>
    <mergeCell ref="S191:S192"/>
    <mergeCell ref="A185:A186"/>
    <mergeCell ref="B185:B186"/>
    <mergeCell ref="C185:C186"/>
    <mergeCell ref="S185:S186"/>
    <mergeCell ref="B187:B188"/>
    <mergeCell ref="A187:A188"/>
    <mergeCell ref="C187:C188"/>
    <mergeCell ref="S187:S188"/>
    <mergeCell ref="A197:A198"/>
    <mergeCell ref="B197:B198"/>
    <mergeCell ref="C197:C198"/>
    <mergeCell ref="S197:S198"/>
    <mergeCell ref="A199:A200"/>
    <mergeCell ref="B199:B200"/>
    <mergeCell ref="C199:C200"/>
    <mergeCell ref="S199:S200"/>
    <mergeCell ref="A193:A194"/>
    <mergeCell ref="B193:B194"/>
    <mergeCell ref="C193:C194"/>
    <mergeCell ref="S193:S194"/>
    <mergeCell ref="A195:A196"/>
    <mergeCell ref="B195:B196"/>
    <mergeCell ref="C195:C196"/>
    <mergeCell ref="S195:S196"/>
    <mergeCell ref="C352:P352"/>
    <mergeCell ref="A229:A230"/>
    <mergeCell ref="B229:B230"/>
    <mergeCell ref="C229:C230"/>
    <mergeCell ref="S229:S230"/>
    <mergeCell ref="S231:S232"/>
    <mergeCell ref="A231:A232"/>
    <mergeCell ref="B231:B232"/>
    <mergeCell ref="C231:C232"/>
    <mergeCell ref="A233:A234"/>
    <mergeCell ref="B233:B234"/>
    <mergeCell ref="C233:C234"/>
    <mergeCell ref="S233:S234"/>
    <mergeCell ref="S243:S244"/>
    <mergeCell ref="A243:A244"/>
    <mergeCell ref="B243:B244"/>
    <mergeCell ref="C243:C244"/>
    <mergeCell ref="S245:S246"/>
    <mergeCell ref="C245:C246"/>
    <mergeCell ref="B245:B246"/>
    <mergeCell ref="A245:A246"/>
    <mergeCell ref="A239:A240"/>
    <mergeCell ref="B239:B240"/>
    <mergeCell ref="C239:C240"/>
    <mergeCell ref="A353:S353"/>
    <mergeCell ref="A201:A202"/>
    <mergeCell ref="B201:B202"/>
    <mergeCell ref="C201:C202"/>
    <mergeCell ref="S201:S202"/>
    <mergeCell ref="A203:A204"/>
    <mergeCell ref="B203:B204"/>
    <mergeCell ref="C203:C204"/>
    <mergeCell ref="S203:S204"/>
    <mergeCell ref="A205:A206"/>
    <mergeCell ref="B205:B206"/>
    <mergeCell ref="C205:C206"/>
    <mergeCell ref="S205:S206"/>
    <mergeCell ref="B207:B208"/>
    <mergeCell ref="A207:A208"/>
    <mergeCell ref="C207:C208"/>
    <mergeCell ref="C224:P224"/>
    <mergeCell ref="A225:S225"/>
    <mergeCell ref="C256:P256"/>
    <mergeCell ref="A257:S257"/>
    <mergeCell ref="C288:P288"/>
    <mergeCell ref="A289:S289"/>
    <mergeCell ref="C320:P320"/>
    <mergeCell ref="A321:S321"/>
    <mergeCell ref="S207:S208"/>
    <mergeCell ref="A209:A210"/>
    <mergeCell ref="B209:B210"/>
    <mergeCell ref="C209:C210"/>
    <mergeCell ref="S209:S210"/>
    <mergeCell ref="A211:A212"/>
    <mergeCell ref="B211:B212"/>
    <mergeCell ref="C211:C212"/>
    <mergeCell ref="S211:S212"/>
    <mergeCell ref="S218:S219"/>
    <mergeCell ref="A218:A219"/>
    <mergeCell ref="B218:B219"/>
    <mergeCell ref="C218:C219"/>
    <mergeCell ref="A220:A221"/>
    <mergeCell ref="B220:B221"/>
    <mergeCell ref="C220:C221"/>
    <mergeCell ref="S220:S221"/>
    <mergeCell ref="S213:S215"/>
    <mergeCell ref="A213:A215"/>
    <mergeCell ref="B213:B215"/>
    <mergeCell ref="C213:C215"/>
    <mergeCell ref="S216:S217"/>
    <mergeCell ref="A216:A217"/>
    <mergeCell ref="B216:B217"/>
    <mergeCell ref="C216:C217"/>
    <mergeCell ref="S235:S236"/>
    <mergeCell ref="A235:A236"/>
    <mergeCell ref="B235:B236"/>
    <mergeCell ref="C235:C236"/>
    <mergeCell ref="S237:S238"/>
    <mergeCell ref="A237:A238"/>
    <mergeCell ref="B237:B238"/>
    <mergeCell ref="C237:C238"/>
    <mergeCell ref="A222:A223"/>
    <mergeCell ref="B222:B223"/>
    <mergeCell ref="C222:C223"/>
    <mergeCell ref="S222:S223"/>
    <mergeCell ref="S227:S228"/>
    <mergeCell ref="C227:C228"/>
    <mergeCell ref="B227:B228"/>
    <mergeCell ref="A227:A228"/>
    <mergeCell ref="S323:S324"/>
    <mergeCell ref="A323:A324"/>
    <mergeCell ref="B323:B324"/>
    <mergeCell ref="C323:C324"/>
    <mergeCell ref="S325:S326"/>
    <mergeCell ref="A325:A326"/>
    <mergeCell ref="B325:B326"/>
    <mergeCell ref="C325:C326"/>
    <mergeCell ref="S239:S240"/>
    <mergeCell ref="S241:S242"/>
    <mergeCell ref="A241:A242"/>
    <mergeCell ref="B241:B242"/>
    <mergeCell ref="C241:C242"/>
    <mergeCell ref="S251:S252"/>
    <mergeCell ref="A251:A252"/>
    <mergeCell ref="B251:B252"/>
    <mergeCell ref="C251:C252"/>
    <mergeCell ref="S253:S254"/>
    <mergeCell ref="A253:A254"/>
    <mergeCell ref="B253:B254"/>
    <mergeCell ref="C253:C254"/>
    <mergeCell ref="S247:S248"/>
    <mergeCell ref="A247:A248"/>
    <mergeCell ref="B247:B248"/>
    <mergeCell ref="S331:S332"/>
    <mergeCell ref="A331:A332"/>
    <mergeCell ref="B331:B332"/>
    <mergeCell ref="C331:C332"/>
    <mergeCell ref="S333:S334"/>
    <mergeCell ref="A333:A334"/>
    <mergeCell ref="B333:B334"/>
    <mergeCell ref="C333:C334"/>
    <mergeCell ref="S327:S328"/>
    <mergeCell ref="A327:A328"/>
    <mergeCell ref="B327:B328"/>
    <mergeCell ref="C327:C328"/>
    <mergeCell ref="S329:S330"/>
    <mergeCell ref="A329:A330"/>
    <mergeCell ref="B329:B330"/>
    <mergeCell ref="C329:C330"/>
    <mergeCell ref="S339:S340"/>
    <mergeCell ref="A339:A340"/>
    <mergeCell ref="B339:B340"/>
    <mergeCell ref="C339:C340"/>
    <mergeCell ref="S341:S342"/>
    <mergeCell ref="A341:A342"/>
    <mergeCell ref="B341:B342"/>
    <mergeCell ref="C341:C342"/>
    <mergeCell ref="S335:S336"/>
    <mergeCell ref="A335:A336"/>
    <mergeCell ref="B335:B336"/>
    <mergeCell ref="C335:C336"/>
    <mergeCell ref="S337:S338"/>
    <mergeCell ref="A337:A338"/>
    <mergeCell ref="B337:B338"/>
    <mergeCell ref="C337:C338"/>
    <mergeCell ref="S347:S348"/>
    <mergeCell ref="A347:A348"/>
    <mergeCell ref="B347:B348"/>
    <mergeCell ref="C347:C348"/>
    <mergeCell ref="S349:S350"/>
    <mergeCell ref="A349:A350"/>
    <mergeCell ref="B349:B350"/>
    <mergeCell ref="C349:C350"/>
    <mergeCell ref="S343:S344"/>
    <mergeCell ref="A343:A344"/>
    <mergeCell ref="B343:B344"/>
    <mergeCell ref="C343:C344"/>
    <mergeCell ref="S345:S346"/>
    <mergeCell ref="A345:A346"/>
    <mergeCell ref="B345:B346"/>
    <mergeCell ref="C345:C346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cp:lastPrinted>2019-01-18T17:01:19Z</cp:lastPrinted>
  <dcterms:created xsi:type="dcterms:W3CDTF">2019-01-18T14:24:37Z</dcterms:created>
  <dcterms:modified xsi:type="dcterms:W3CDTF">2019-01-22T14:39:29Z</dcterms:modified>
</cp:coreProperties>
</file>